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workbookProtection workbookPassword="8C1E" lockStructure="1" lockWindows="1"/>
  <bookViews>
    <workbookView xWindow="0" yWindow="0" windowWidth="18390" windowHeight="4560" tabRatio="834" firstSheet="2" activeTab="7"/>
  </bookViews>
  <sheets>
    <sheet name="INFANTIL" sheetId="1" r:id="rId1"/>
    <sheet name="CADETES" sheetId="3" r:id="rId2"/>
    <sheet name="JUNIOR" sheetId="4" r:id="rId3"/>
    <sheet name="MAYORES" sheetId="6" r:id="rId4"/>
    <sheet name="KATA UNIFICADO JUNIOR Y MAYORES" sheetId="5" r:id="rId5"/>
    <sheet name="SENIOR" sheetId="7" r:id="rId6"/>
    <sheet name="MEDALLERIA POR DELEGACIÓN" sheetId="9" r:id="rId7"/>
    <sheet name="INCENTIVOS DELEGACIONES" sheetId="14" r:id="rId8"/>
    <sheet name="OPEN" sheetId="15" r:id="rId9"/>
  </sheets>
  <definedNames>
    <definedName name="_xlnm._FilterDatabase" localSheetId="1" hidden="1">CADETES!$H$1:$H$35</definedName>
    <definedName name="_xlnm._FilterDatabase" localSheetId="0" hidden="1">INFANTIL!$H$1:$H$45</definedName>
    <definedName name="_xlnm._FilterDatabase" localSheetId="2" hidden="1">JUNIOR!$G$1:$G$37</definedName>
    <definedName name="_xlnm._FilterDatabase" localSheetId="4" hidden="1">'KATA UNIFICADO JUNIOR Y MAYORES'!$H$1:$H$36</definedName>
    <definedName name="_xlnm._FilterDatabase" localSheetId="3" hidden="1">MAYORES!$G$1:$G$46</definedName>
    <definedName name="_xlnm._FilterDatabase" localSheetId="6" hidden="1">'MEDALLERIA POR DELEGACIÓN'!$B$2:$B$190</definedName>
    <definedName name="_xlnm._FilterDatabase" localSheetId="5" hidden="1">SENIOR!$H$1:$H$13</definedName>
  </definedNames>
  <calcPr calcId="144525"/>
</workbook>
</file>

<file path=xl/calcChain.xml><?xml version="1.0" encoding="utf-8"?>
<calcChain xmlns="http://schemas.openxmlformats.org/spreadsheetml/2006/main">
  <c r="K26" i="9" l="1"/>
  <c r="K27" i="9"/>
  <c r="K20" i="9"/>
  <c r="L20" i="9"/>
  <c r="J51" i="15" l="1"/>
  <c r="G51" i="15"/>
  <c r="G7" i="14" l="1"/>
  <c r="G6" i="14"/>
  <c r="G5" i="14"/>
  <c r="G4" i="14"/>
  <c r="G3" i="14"/>
  <c r="G2" i="14"/>
  <c r="G10" i="14" s="1"/>
  <c r="F7" i="14"/>
  <c r="F6" i="14"/>
  <c r="F5" i="14"/>
  <c r="F4" i="14"/>
  <c r="F3" i="14"/>
  <c r="F2" i="14"/>
  <c r="F10" i="14" s="1"/>
  <c r="E7" i="14"/>
  <c r="E6" i="14"/>
  <c r="E5" i="14"/>
  <c r="E4" i="14"/>
  <c r="E3" i="14"/>
  <c r="E2" i="14"/>
  <c r="E10" i="14" s="1"/>
  <c r="C9" i="14"/>
  <c r="M2" i="1" l="1"/>
  <c r="M11" i="7"/>
  <c r="M35" i="5"/>
  <c r="L44" i="6"/>
  <c r="K25" i="4"/>
  <c r="L35" i="3"/>
  <c r="L32" i="1"/>
  <c r="G11" i="7" l="1"/>
  <c r="F44" i="6"/>
  <c r="F25" i="4"/>
  <c r="M24" i="1"/>
  <c r="M17" i="1"/>
  <c r="M8" i="1"/>
  <c r="G35" i="5"/>
  <c r="G35" i="3"/>
  <c r="V153" i="9"/>
  <c r="U153" i="9"/>
  <c r="V27" i="9"/>
  <c r="U27" i="9"/>
  <c r="M32" i="1" l="1"/>
  <c r="M9" i="3" l="1"/>
  <c r="M2" i="3"/>
  <c r="N8" i="5"/>
  <c r="R10" i="7"/>
  <c r="Q10" i="7"/>
  <c r="N7" i="7"/>
  <c r="O7" i="7" s="1"/>
  <c r="G32" i="1"/>
  <c r="M27" i="6"/>
  <c r="M36" i="6"/>
  <c r="N36" i="6" s="1"/>
  <c r="M20" i="6"/>
  <c r="N20" i="6" s="1"/>
  <c r="M15" i="6"/>
  <c r="N15" i="6" s="1"/>
  <c r="M8" i="6"/>
  <c r="M3" i="6"/>
  <c r="L18" i="4"/>
  <c r="N9" i="3" l="1"/>
  <c r="O9" i="3" s="1"/>
  <c r="O8" i="5"/>
  <c r="P8" i="5" s="1"/>
  <c r="M18" i="4"/>
  <c r="N18" i="4" s="1"/>
  <c r="P18" i="4" s="1"/>
  <c r="N27" i="6"/>
  <c r="O27" i="6" s="1"/>
  <c r="Q27" i="6" s="1"/>
  <c r="N3" i="6"/>
  <c r="O3" i="6" s="1"/>
  <c r="N2" i="3"/>
  <c r="P7" i="7"/>
  <c r="N2" i="1"/>
  <c r="O36" i="6"/>
  <c r="P27" i="6"/>
  <c r="O20" i="6"/>
  <c r="O15" i="6"/>
  <c r="N8" i="6"/>
  <c r="O8" i="6" s="1"/>
  <c r="Q8" i="6" s="1"/>
  <c r="N8" i="1"/>
  <c r="O8" i="1" s="1"/>
  <c r="I123" i="9"/>
  <c r="H123" i="9"/>
  <c r="G123" i="9"/>
  <c r="F123" i="9"/>
  <c r="E123" i="9"/>
  <c r="D123" i="9"/>
  <c r="L122" i="9"/>
  <c r="V122" i="9" s="1"/>
  <c r="K122" i="9"/>
  <c r="U122" i="9" s="1"/>
  <c r="J122" i="9"/>
  <c r="T122" i="9" s="1"/>
  <c r="L121" i="9"/>
  <c r="V121" i="9" s="1"/>
  <c r="K121" i="9"/>
  <c r="U121" i="9" s="1"/>
  <c r="J121" i="9"/>
  <c r="T121" i="9" s="1"/>
  <c r="L120" i="9"/>
  <c r="V120" i="9" s="1"/>
  <c r="K120" i="9"/>
  <c r="U120" i="9" s="1"/>
  <c r="J120" i="9"/>
  <c r="T120" i="9" s="1"/>
  <c r="L119" i="9"/>
  <c r="V119" i="9" s="1"/>
  <c r="K119" i="9"/>
  <c r="U119" i="9" s="1"/>
  <c r="J119" i="9"/>
  <c r="T119" i="9" s="1"/>
  <c r="L118" i="9"/>
  <c r="V118" i="9" s="1"/>
  <c r="K118" i="9"/>
  <c r="U118" i="9" s="1"/>
  <c r="J118" i="9"/>
  <c r="T118" i="9" s="1"/>
  <c r="L117" i="9"/>
  <c r="V117" i="9" s="1"/>
  <c r="V123" i="9" s="1"/>
  <c r="K117" i="9"/>
  <c r="J117" i="9"/>
  <c r="T117" i="9" s="1"/>
  <c r="R4" i="9"/>
  <c r="Q4" i="9"/>
  <c r="P4" i="9"/>
  <c r="O4" i="9"/>
  <c r="N4" i="9"/>
  <c r="M4" i="9"/>
  <c r="I109" i="9"/>
  <c r="H109" i="9"/>
  <c r="G109" i="9"/>
  <c r="F109" i="9"/>
  <c r="E109" i="9"/>
  <c r="D109" i="9"/>
  <c r="L108" i="9"/>
  <c r="V108" i="9" s="1"/>
  <c r="K108" i="9"/>
  <c r="U108" i="9" s="1"/>
  <c r="J108" i="9"/>
  <c r="T108" i="9" s="1"/>
  <c r="L107" i="9"/>
  <c r="V107" i="9" s="1"/>
  <c r="K107" i="9"/>
  <c r="U107" i="9" s="1"/>
  <c r="J107" i="9"/>
  <c r="T107" i="9" s="1"/>
  <c r="L106" i="9"/>
  <c r="V106" i="9" s="1"/>
  <c r="K106" i="9"/>
  <c r="U106" i="9" s="1"/>
  <c r="J106" i="9"/>
  <c r="T106" i="9" s="1"/>
  <c r="L105" i="9"/>
  <c r="V105" i="9" s="1"/>
  <c r="K105" i="9"/>
  <c r="U105" i="9" s="1"/>
  <c r="J105" i="9"/>
  <c r="T105" i="9" s="1"/>
  <c r="L104" i="9"/>
  <c r="V104" i="9" s="1"/>
  <c r="K104" i="9"/>
  <c r="U104" i="9" s="1"/>
  <c r="J104" i="9"/>
  <c r="T104" i="9" s="1"/>
  <c r="L103" i="9"/>
  <c r="V103" i="9" s="1"/>
  <c r="K103" i="9"/>
  <c r="J103" i="9"/>
  <c r="T103" i="9" s="1"/>
  <c r="I186" i="9"/>
  <c r="H186" i="9"/>
  <c r="G186" i="9"/>
  <c r="F186" i="9"/>
  <c r="E186" i="9"/>
  <c r="D186" i="9"/>
  <c r="L185" i="9"/>
  <c r="V185" i="9" s="1"/>
  <c r="K185" i="9"/>
  <c r="U185" i="9" s="1"/>
  <c r="J185" i="9"/>
  <c r="T185" i="9" s="1"/>
  <c r="L184" i="9"/>
  <c r="V184" i="9" s="1"/>
  <c r="K184" i="9"/>
  <c r="U184" i="9" s="1"/>
  <c r="J184" i="9"/>
  <c r="T184" i="9" s="1"/>
  <c r="L183" i="9"/>
  <c r="V183" i="9" s="1"/>
  <c r="K183" i="9"/>
  <c r="U183" i="9" s="1"/>
  <c r="J183" i="9"/>
  <c r="T183" i="9" s="1"/>
  <c r="L182" i="9"/>
  <c r="V182" i="9" s="1"/>
  <c r="K182" i="9"/>
  <c r="U182" i="9" s="1"/>
  <c r="J182" i="9"/>
  <c r="T182" i="9" s="1"/>
  <c r="L181" i="9"/>
  <c r="V181" i="9" s="1"/>
  <c r="K181" i="9"/>
  <c r="U181" i="9" s="1"/>
  <c r="J181" i="9"/>
  <c r="T181" i="9" s="1"/>
  <c r="L180" i="9"/>
  <c r="V180" i="9" s="1"/>
  <c r="V186" i="9" s="1"/>
  <c r="K180" i="9"/>
  <c r="J180" i="9"/>
  <c r="T180" i="9" s="1"/>
  <c r="I116" i="9"/>
  <c r="H116" i="9"/>
  <c r="G116" i="9"/>
  <c r="F116" i="9"/>
  <c r="E116" i="9"/>
  <c r="D116" i="9"/>
  <c r="L115" i="9"/>
  <c r="V115" i="9" s="1"/>
  <c r="K115" i="9"/>
  <c r="U115" i="9" s="1"/>
  <c r="J115" i="9"/>
  <c r="T115" i="9" s="1"/>
  <c r="L114" i="9"/>
  <c r="V114" i="9" s="1"/>
  <c r="K114" i="9"/>
  <c r="U114" i="9" s="1"/>
  <c r="J114" i="9"/>
  <c r="T114" i="9" s="1"/>
  <c r="L113" i="9"/>
  <c r="V113" i="9" s="1"/>
  <c r="K113" i="9"/>
  <c r="U113" i="9" s="1"/>
  <c r="J113" i="9"/>
  <c r="T113" i="9" s="1"/>
  <c r="L112" i="9"/>
  <c r="V112" i="9" s="1"/>
  <c r="K112" i="9"/>
  <c r="U112" i="9" s="1"/>
  <c r="J112" i="9"/>
  <c r="T112" i="9" s="1"/>
  <c r="L111" i="9"/>
  <c r="V111" i="9" s="1"/>
  <c r="K111" i="9"/>
  <c r="U111" i="9" s="1"/>
  <c r="J111" i="9"/>
  <c r="T111" i="9" s="1"/>
  <c r="L110" i="9"/>
  <c r="V110" i="9" s="1"/>
  <c r="V116" i="9" s="1"/>
  <c r="K110" i="9"/>
  <c r="U110" i="9" s="1"/>
  <c r="J110" i="9"/>
  <c r="T110" i="9" s="1"/>
  <c r="I179" i="9"/>
  <c r="H179" i="9"/>
  <c r="G179" i="9"/>
  <c r="F179" i="9"/>
  <c r="E179" i="9"/>
  <c r="D179" i="9"/>
  <c r="L178" i="9"/>
  <c r="V178" i="9" s="1"/>
  <c r="K178" i="9"/>
  <c r="U178" i="9" s="1"/>
  <c r="J178" i="9"/>
  <c r="T178" i="9" s="1"/>
  <c r="L177" i="9"/>
  <c r="V177" i="9" s="1"/>
  <c r="K177" i="9"/>
  <c r="U177" i="9" s="1"/>
  <c r="J177" i="9"/>
  <c r="T177" i="9" s="1"/>
  <c r="L176" i="9"/>
  <c r="V176" i="9" s="1"/>
  <c r="K176" i="9"/>
  <c r="U176" i="9" s="1"/>
  <c r="J176" i="9"/>
  <c r="T176" i="9" s="1"/>
  <c r="L175" i="9"/>
  <c r="V175" i="9" s="1"/>
  <c r="K175" i="9"/>
  <c r="U175" i="9" s="1"/>
  <c r="J175" i="9"/>
  <c r="T175" i="9" s="1"/>
  <c r="T179" i="9" s="1"/>
  <c r="L174" i="9"/>
  <c r="V174" i="9" s="1"/>
  <c r="K174" i="9"/>
  <c r="U174" i="9" s="1"/>
  <c r="J174" i="9"/>
  <c r="T174" i="9" s="1"/>
  <c r="L173" i="9"/>
  <c r="V173" i="9" s="1"/>
  <c r="V179" i="9" s="1"/>
  <c r="K173" i="9"/>
  <c r="U173" i="9" s="1"/>
  <c r="J173" i="9"/>
  <c r="T173" i="9" s="1"/>
  <c r="I151" i="9"/>
  <c r="H151" i="9"/>
  <c r="G151" i="9"/>
  <c r="F151" i="9"/>
  <c r="E151" i="9"/>
  <c r="D151" i="9"/>
  <c r="L150" i="9"/>
  <c r="V150" i="9" s="1"/>
  <c r="K150" i="9"/>
  <c r="U150" i="9" s="1"/>
  <c r="J150" i="9"/>
  <c r="T150" i="9" s="1"/>
  <c r="L149" i="9"/>
  <c r="V149" i="9" s="1"/>
  <c r="K149" i="9"/>
  <c r="U149" i="9" s="1"/>
  <c r="J149" i="9"/>
  <c r="T149" i="9" s="1"/>
  <c r="L148" i="9"/>
  <c r="V148" i="9" s="1"/>
  <c r="K148" i="9"/>
  <c r="U148" i="9" s="1"/>
  <c r="J148" i="9"/>
  <c r="T148" i="9" s="1"/>
  <c r="L147" i="9"/>
  <c r="V147" i="9" s="1"/>
  <c r="K147" i="9"/>
  <c r="U147" i="9" s="1"/>
  <c r="J147" i="9"/>
  <c r="T147" i="9" s="1"/>
  <c r="T151" i="9" s="1"/>
  <c r="L146" i="9"/>
  <c r="V146" i="9" s="1"/>
  <c r="K146" i="9"/>
  <c r="U146" i="9" s="1"/>
  <c r="J146" i="9"/>
  <c r="T146" i="9" s="1"/>
  <c r="L145" i="9"/>
  <c r="V145" i="9" s="1"/>
  <c r="V151" i="9" s="1"/>
  <c r="K145" i="9"/>
  <c r="U145" i="9" s="1"/>
  <c r="J145" i="9"/>
  <c r="T145" i="9" s="1"/>
  <c r="I172" i="9"/>
  <c r="H172" i="9"/>
  <c r="G172" i="9"/>
  <c r="F172" i="9"/>
  <c r="E172" i="9"/>
  <c r="D172" i="9"/>
  <c r="L171" i="9"/>
  <c r="V171" i="9" s="1"/>
  <c r="K171" i="9"/>
  <c r="U171" i="9" s="1"/>
  <c r="J171" i="9"/>
  <c r="T171" i="9" s="1"/>
  <c r="L170" i="9"/>
  <c r="V170" i="9" s="1"/>
  <c r="K170" i="9"/>
  <c r="U170" i="9" s="1"/>
  <c r="J170" i="9"/>
  <c r="T170" i="9" s="1"/>
  <c r="L169" i="9"/>
  <c r="V169" i="9" s="1"/>
  <c r="K169" i="9"/>
  <c r="U169" i="9" s="1"/>
  <c r="J169" i="9"/>
  <c r="T169" i="9" s="1"/>
  <c r="L168" i="9"/>
  <c r="V168" i="9" s="1"/>
  <c r="K168" i="9"/>
  <c r="U168" i="9" s="1"/>
  <c r="J168" i="9"/>
  <c r="T168" i="9" s="1"/>
  <c r="L167" i="9"/>
  <c r="V167" i="9" s="1"/>
  <c r="K167" i="9"/>
  <c r="U167" i="9" s="1"/>
  <c r="J167" i="9"/>
  <c r="T167" i="9" s="1"/>
  <c r="L166" i="9"/>
  <c r="V166" i="9" s="1"/>
  <c r="V172" i="9" s="1"/>
  <c r="K166" i="9"/>
  <c r="J166" i="9"/>
  <c r="T166" i="9" s="1"/>
  <c r="I137" i="9"/>
  <c r="H137" i="9"/>
  <c r="G137" i="9"/>
  <c r="F137" i="9"/>
  <c r="E137" i="9"/>
  <c r="D137" i="9"/>
  <c r="L136" i="9"/>
  <c r="V136" i="9" s="1"/>
  <c r="K136" i="9"/>
  <c r="U136" i="9" s="1"/>
  <c r="J136" i="9"/>
  <c r="T136" i="9" s="1"/>
  <c r="L135" i="9"/>
  <c r="V135" i="9" s="1"/>
  <c r="K135" i="9"/>
  <c r="U135" i="9" s="1"/>
  <c r="J135" i="9"/>
  <c r="T135" i="9" s="1"/>
  <c r="L134" i="9"/>
  <c r="V134" i="9" s="1"/>
  <c r="K134" i="9"/>
  <c r="U134" i="9" s="1"/>
  <c r="J134" i="9"/>
  <c r="T134" i="9" s="1"/>
  <c r="L133" i="9"/>
  <c r="V133" i="9" s="1"/>
  <c r="K133" i="9"/>
  <c r="U133" i="9" s="1"/>
  <c r="J133" i="9"/>
  <c r="T133" i="9" s="1"/>
  <c r="L132" i="9"/>
  <c r="V132" i="9" s="1"/>
  <c r="K132" i="9"/>
  <c r="U132" i="9" s="1"/>
  <c r="J132" i="9"/>
  <c r="T132" i="9" s="1"/>
  <c r="L131" i="9"/>
  <c r="V131" i="9" s="1"/>
  <c r="K131" i="9"/>
  <c r="U131" i="9" s="1"/>
  <c r="U137" i="9" s="1"/>
  <c r="J131" i="9"/>
  <c r="T131" i="9" s="1"/>
  <c r="I130" i="9"/>
  <c r="H130" i="9"/>
  <c r="G130" i="9"/>
  <c r="F130" i="9"/>
  <c r="E130" i="9"/>
  <c r="D130" i="9"/>
  <c r="L129" i="9"/>
  <c r="V129" i="9" s="1"/>
  <c r="K129" i="9"/>
  <c r="U129" i="9" s="1"/>
  <c r="J129" i="9"/>
  <c r="T129" i="9" s="1"/>
  <c r="L128" i="9"/>
  <c r="V128" i="9" s="1"/>
  <c r="K128" i="9"/>
  <c r="U128" i="9" s="1"/>
  <c r="J128" i="9"/>
  <c r="T128" i="9" s="1"/>
  <c r="L127" i="9"/>
  <c r="V127" i="9" s="1"/>
  <c r="K127" i="9"/>
  <c r="U127" i="9" s="1"/>
  <c r="J127" i="9"/>
  <c r="T127" i="9" s="1"/>
  <c r="L126" i="9"/>
  <c r="V126" i="9" s="1"/>
  <c r="K126" i="9"/>
  <c r="U126" i="9" s="1"/>
  <c r="J126" i="9"/>
  <c r="T126" i="9" s="1"/>
  <c r="L125" i="9"/>
  <c r="V125" i="9" s="1"/>
  <c r="K125" i="9"/>
  <c r="U125" i="9" s="1"/>
  <c r="J125" i="9"/>
  <c r="T125" i="9" s="1"/>
  <c r="L124" i="9"/>
  <c r="V124" i="9" s="1"/>
  <c r="V130" i="9" s="1"/>
  <c r="K124" i="9"/>
  <c r="U124" i="9" s="1"/>
  <c r="U130" i="9" s="1"/>
  <c r="J124" i="9"/>
  <c r="T124" i="9" s="1"/>
  <c r="I60" i="9"/>
  <c r="H60" i="9"/>
  <c r="G60" i="9"/>
  <c r="F60" i="9"/>
  <c r="E60" i="9"/>
  <c r="D60" i="9"/>
  <c r="L59" i="9"/>
  <c r="V59" i="9" s="1"/>
  <c r="K59" i="9"/>
  <c r="U59" i="9" s="1"/>
  <c r="J59" i="9"/>
  <c r="T59" i="9" s="1"/>
  <c r="L58" i="9"/>
  <c r="V58" i="9" s="1"/>
  <c r="K58" i="9"/>
  <c r="U58" i="9" s="1"/>
  <c r="J58" i="9"/>
  <c r="T58" i="9" s="1"/>
  <c r="L57" i="9"/>
  <c r="V57" i="9" s="1"/>
  <c r="K57" i="9"/>
  <c r="U57" i="9" s="1"/>
  <c r="J57" i="9"/>
  <c r="T57" i="9" s="1"/>
  <c r="L56" i="9"/>
  <c r="V56" i="9" s="1"/>
  <c r="K56" i="9"/>
  <c r="U56" i="9" s="1"/>
  <c r="J56" i="9"/>
  <c r="T56" i="9" s="1"/>
  <c r="L55" i="9"/>
  <c r="V55" i="9" s="1"/>
  <c r="K55" i="9"/>
  <c r="U55" i="9" s="1"/>
  <c r="J55" i="9"/>
  <c r="T55" i="9" s="1"/>
  <c r="L54" i="9"/>
  <c r="V54" i="9" s="1"/>
  <c r="V60" i="9" s="1"/>
  <c r="K54" i="9"/>
  <c r="U54" i="9" s="1"/>
  <c r="J54" i="9"/>
  <c r="T54" i="9" s="1"/>
  <c r="I39" i="9"/>
  <c r="H39" i="9"/>
  <c r="G39" i="9"/>
  <c r="F39" i="9"/>
  <c r="E39" i="9"/>
  <c r="D39" i="9"/>
  <c r="L38" i="9"/>
  <c r="V38" i="9" s="1"/>
  <c r="K38" i="9"/>
  <c r="U38" i="9" s="1"/>
  <c r="J38" i="9"/>
  <c r="T38" i="9" s="1"/>
  <c r="L37" i="9"/>
  <c r="V37" i="9" s="1"/>
  <c r="K37" i="9"/>
  <c r="U37" i="9" s="1"/>
  <c r="J37" i="9"/>
  <c r="T37" i="9" s="1"/>
  <c r="L36" i="9"/>
  <c r="V36" i="9" s="1"/>
  <c r="K36" i="9"/>
  <c r="U36" i="9" s="1"/>
  <c r="J36" i="9"/>
  <c r="T36" i="9" s="1"/>
  <c r="L35" i="9"/>
  <c r="V35" i="9" s="1"/>
  <c r="K35" i="9"/>
  <c r="U35" i="9" s="1"/>
  <c r="J35" i="9"/>
  <c r="T35" i="9" s="1"/>
  <c r="L34" i="9"/>
  <c r="V34" i="9" s="1"/>
  <c r="K34" i="9"/>
  <c r="U34" i="9" s="1"/>
  <c r="J34" i="9"/>
  <c r="T34" i="9" s="1"/>
  <c r="L33" i="9"/>
  <c r="V33" i="9" s="1"/>
  <c r="V39" i="9" s="1"/>
  <c r="K33" i="9"/>
  <c r="U33" i="9" s="1"/>
  <c r="U39" i="9" s="1"/>
  <c r="J33" i="9"/>
  <c r="T33" i="9" s="1"/>
  <c r="I81" i="9"/>
  <c r="H81" i="9"/>
  <c r="G81" i="9"/>
  <c r="F81" i="9"/>
  <c r="E81" i="9"/>
  <c r="D81" i="9"/>
  <c r="L80" i="9"/>
  <c r="V80" i="9" s="1"/>
  <c r="K80" i="9"/>
  <c r="U80" i="9" s="1"/>
  <c r="J80" i="9"/>
  <c r="T80" i="9" s="1"/>
  <c r="L79" i="9"/>
  <c r="V79" i="9" s="1"/>
  <c r="K79" i="9"/>
  <c r="U79" i="9" s="1"/>
  <c r="J79" i="9"/>
  <c r="T79" i="9" s="1"/>
  <c r="L78" i="9"/>
  <c r="V78" i="9" s="1"/>
  <c r="K78" i="9"/>
  <c r="U78" i="9" s="1"/>
  <c r="J78" i="9"/>
  <c r="T78" i="9" s="1"/>
  <c r="L77" i="9"/>
  <c r="V77" i="9" s="1"/>
  <c r="K77" i="9"/>
  <c r="U77" i="9" s="1"/>
  <c r="J77" i="9"/>
  <c r="T77" i="9" s="1"/>
  <c r="L76" i="9"/>
  <c r="V76" i="9" s="1"/>
  <c r="K76" i="9"/>
  <c r="U76" i="9" s="1"/>
  <c r="J76" i="9"/>
  <c r="T76" i="9" s="1"/>
  <c r="L75" i="9"/>
  <c r="V75" i="9" s="1"/>
  <c r="K75" i="9"/>
  <c r="U75" i="9" s="1"/>
  <c r="U81" i="9" s="1"/>
  <c r="J75" i="9"/>
  <c r="T75" i="9" s="1"/>
  <c r="T81" i="9" s="1"/>
  <c r="I165" i="9"/>
  <c r="H165" i="9"/>
  <c r="G165" i="9"/>
  <c r="F165" i="9"/>
  <c r="E165" i="9"/>
  <c r="D165" i="9"/>
  <c r="L164" i="9"/>
  <c r="V164" i="9" s="1"/>
  <c r="K164" i="9"/>
  <c r="U164" i="9" s="1"/>
  <c r="J164" i="9"/>
  <c r="T164" i="9" s="1"/>
  <c r="L163" i="9"/>
  <c r="V163" i="9" s="1"/>
  <c r="K163" i="9"/>
  <c r="U163" i="9" s="1"/>
  <c r="J163" i="9"/>
  <c r="T163" i="9" s="1"/>
  <c r="L162" i="9"/>
  <c r="V162" i="9" s="1"/>
  <c r="K162" i="9"/>
  <c r="U162" i="9" s="1"/>
  <c r="J162" i="9"/>
  <c r="T162" i="9" s="1"/>
  <c r="L161" i="9"/>
  <c r="V161" i="9" s="1"/>
  <c r="K161" i="9"/>
  <c r="U161" i="9" s="1"/>
  <c r="J161" i="9"/>
  <c r="T161" i="9" s="1"/>
  <c r="L160" i="9"/>
  <c r="V160" i="9" s="1"/>
  <c r="K160" i="9"/>
  <c r="U160" i="9" s="1"/>
  <c r="J160" i="9"/>
  <c r="T160" i="9" s="1"/>
  <c r="L159" i="9"/>
  <c r="V159" i="9" s="1"/>
  <c r="K159" i="9"/>
  <c r="U159" i="9" s="1"/>
  <c r="U165" i="9" s="1"/>
  <c r="J159" i="9"/>
  <c r="T159" i="9" s="1"/>
  <c r="T165" i="9" s="1"/>
  <c r="I74" i="9"/>
  <c r="H74" i="9"/>
  <c r="G74" i="9"/>
  <c r="F74" i="9"/>
  <c r="E74" i="9"/>
  <c r="D74" i="9"/>
  <c r="L73" i="9"/>
  <c r="V73" i="9" s="1"/>
  <c r="K73" i="9"/>
  <c r="U73" i="9" s="1"/>
  <c r="J73" i="9"/>
  <c r="T73" i="9" s="1"/>
  <c r="L72" i="9"/>
  <c r="V72" i="9" s="1"/>
  <c r="K72" i="9"/>
  <c r="U72" i="9" s="1"/>
  <c r="J72" i="9"/>
  <c r="T72" i="9" s="1"/>
  <c r="L71" i="9"/>
  <c r="V71" i="9" s="1"/>
  <c r="K71" i="9"/>
  <c r="U71" i="9" s="1"/>
  <c r="J71" i="9"/>
  <c r="T71" i="9" s="1"/>
  <c r="L70" i="9"/>
  <c r="V70" i="9" s="1"/>
  <c r="K70" i="9"/>
  <c r="U70" i="9" s="1"/>
  <c r="J70" i="9"/>
  <c r="T70" i="9" s="1"/>
  <c r="L69" i="9"/>
  <c r="V69" i="9" s="1"/>
  <c r="K69" i="9"/>
  <c r="U69" i="9" s="1"/>
  <c r="J69" i="9"/>
  <c r="T69" i="9" s="1"/>
  <c r="L68" i="9"/>
  <c r="V68" i="9" s="1"/>
  <c r="K68" i="9"/>
  <c r="U68" i="9" s="1"/>
  <c r="U74" i="9" s="1"/>
  <c r="J68" i="9"/>
  <c r="T68" i="9" s="1"/>
  <c r="T74" i="9" s="1"/>
  <c r="I144" i="9"/>
  <c r="H144" i="9"/>
  <c r="G144" i="9"/>
  <c r="F144" i="9"/>
  <c r="E144" i="9"/>
  <c r="D144" i="9"/>
  <c r="L143" i="9"/>
  <c r="V143" i="9" s="1"/>
  <c r="K143" i="9"/>
  <c r="U143" i="9" s="1"/>
  <c r="J143" i="9"/>
  <c r="T143" i="9" s="1"/>
  <c r="L142" i="9"/>
  <c r="V142" i="9" s="1"/>
  <c r="K142" i="9"/>
  <c r="U142" i="9" s="1"/>
  <c r="J142" i="9"/>
  <c r="T142" i="9" s="1"/>
  <c r="L141" i="9"/>
  <c r="V141" i="9" s="1"/>
  <c r="K141" i="9"/>
  <c r="U141" i="9" s="1"/>
  <c r="J141" i="9"/>
  <c r="T141" i="9" s="1"/>
  <c r="L140" i="9"/>
  <c r="V140" i="9" s="1"/>
  <c r="K140" i="9"/>
  <c r="U140" i="9" s="1"/>
  <c r="J140" i="9"/>
  <c r="T140" i="9" s="1"/>
  <c r="L139" i="9"/>
  <c r="V139" i="9" s="1"/>
  <c r="K139" i="9"/>
  <c r="U139" i="9" s="1"/>
  <c r="J139" i="9"/>
  <c r="T139" i="9" s="1"/>
  <c r="L138" i="9"/>
  <c r="V138" i="9" s="1"/>
  <c r="K138" i="9"/>
  <c r="U138" i="9" s="1"/>
  <c r="J138" i="9"/>
  <c r="I95" i="9"/>
  <c r="H95" i="9"/>
  <c r="G95" i="9"/>
  <c r="F95" i="9"/>
  <c r="E95" i="9"/>
  <c r="D95" i="9"/>
  <c r="L94" i="9"/>
  <c r="V94" i="9" s="1"/>
  <c r="K94" i="9"/>
  <c r="U94" i="9" s="1"/>
  <c r="J94" i="9"/>
  <c r="T94" i="9" s="1"/>
  <c r="L93" i="9"/>
  <c r="V93" i="9" s="1"/>
  <c r="K93" i="9"/>
  <c r="U93" i="9" s="1"/>
  <c r="J93" i="9"/>
  <c r="T93" i="9" s="1"/>
  <c r="L92" i="9"/>
  <c r="V92" i="9" s="1"/>
  <c r="K92" i="9"/>
  <c r="U92" i="9" s="1"/>
  <c r="J92" i="9"/>
  <c r="T92" i="9" s="1"/>
  <c r="L91" i="9"/>
  <c r="V91" i="9" s="1"/>
  <c r="K91" i="9"/>
  <c r="U91" i="9" s="1"/>
  <c r="J91" i="9"/>
  <c r="T91" i="9" s="1"/>
  <c r="L90" i="9"/>
  <c r="V90" i="9" s="1"/>
  <c r="K90" i="9"/>
  <c r="U90" i="9" s="1"/>
  <c r="J90" i="9"/>
  <c r="T90" i="9" s="1"/>
  <c r="L89" i="9"/>
  <c r="V89" i="9" s="1"/>
  <c r="V95" i="9" s="1"/>
  <c r="K89" i="9"/>
  <c r="U89" i="9" s="1"/>
  <c r="U95" i="9" s="1"/>
  <c r="J89" i="9"/>
  <c r="T89" i="9" s="1"/>
  <c r="I88" i="9"/>
  <c r="H88" i="9"/>
  <c r="G88" i="9"/>
  <c r="F88" i="9"/>
  <c r="E88" i="9"/>
  <c r="D88" i="9"/>
  <c r="L87" i="9"/>
  <c r="V87" i="9" s="1"/>
  <c r="K87" i="9"/>
  <c r="U87" i="9" s="1"/>
  <c r="J87" i="9"/>
  <c r="T87" i="9" s="1"/>
  <c r="L86" i="9"/>
  <c r="V86" i="9" s="1"/>
  <c r="K86" i="9"/>
  <c r="U86" i="9" s="1"/>
  <c r="J86" i="9"/>
  <c r="T86" i="9" s="1"/>
  <c r="L85" i="9"/>
  <c r="V85" i="9" s="1"/>
  <c r="K85" i="9"/>
  <c r="U85" i="9" s="1"/>
  <c r="J85" i="9"/>
  <c r="T85" i="9" s="1"/>
  <c r="L84" i="9"/>
  <c r="V84" i="9" s="1"/>
  <c r="K84" i="9"/>
  <c r="U84" i="9" s="1"/>
  <c r="J84" i="9"/>
  <c r="T84" i="9" s="1"/>
  <c r="L83" i="9"/>
  <c r="V83" i="9" s="1"/>
  <c r="K83" i="9"/>
  <c r="U83" i="9" s="1"/>
  <c r="J83" i="9"/>
  <c r="T83" i="9" s="1"/>
  <c r="L82" i="9"/>
  <c r="V82" i="9" s="1"/>
  <c r="V88" i="9" s="1"/>
  <c r="K82" i="9"/>
  <c r="U82" i="9" s="1"/>
  <c r="J82" i="9"/>
  <c r="T82" i="9" s="1"/>
  <c r="T88" i="9" s="1"/>
  <c r="I67" i="9"/>
  <c r="H67" i="9"/>
  <c r="G67" i="9"/>
  <c r="F67" i="9"/>
  <c r="E67" i="9"/>
  <c r="D67" i="9"/>
  <c r="L66" i="9"/>
  <c r="V66" i="9" s="1"/>
  <c r="K66" i="9"/>
  <c r="U66" i="9" s="1"/>
  <c r="J66" i="9"/>
  <c r="T66" i="9" s="1"/>
  <c r="L65" i="9"/>
  <c r="V65" i="9" s="1"/>
  <c r="K65" i="9"/>
  <c r="U65" i="9" s="1"/>
  <c r="J65" i="9"/>
  <c r="T65" i="9" s="1"/>
  <c r="L64" i="9"/>
  <c r="V64" i="9" s="1"/>
  <c r="K64" i="9"/>
  <c r="U64" i="9" s="1"/>
  <c r="J64" i="9"/>
  <c r="T64" i="9" s="1"/>
  <c r="L63" i="9"/>
  <c r="V63" i="9" s="1"/>
  <c r="K63" i="9"/>
  <c r="U63" i="9" s="1"/>
  <c r="J63" i="9"/>
  <c r="T63" i="9" s="1"/>
  <c r="T67" i="9" s="1"/>
  <c r="L62" i="9"/>
  <c r="V62" i="9" s="1"/>
  <c r="K62" i="9"/>
  <c r="U62" i="9" s="1"/>
  <c r="J62" i="9"/>
  <c r="T62" i="9" s="1"/>
  <c r="L61" i="9"/>
  <c r="V61" i="9" s="1"/>
  <c r="V67" i="9" s="1"/>
  <c r="K61" i="9"/>
  <c r="U61" i="9" s="1"/>
  <c r="U67" i="9" s="1"/>
  <c r="J61" i="9"/>
  <c r="T61" i="9" s="1"/>
  <c r="I53" i="9"/>
  <c r="H53" i="9"/>
  <c r="G53" i="9"/>
  <c r="F53" i="9"/>
  <c r="E53" i="9"/>
  <c r="D53" i="9"/>
  <c r="L52" i="9"/>
  <c r="V52" i="9" s="1"/>
  <c r="K52" i="9"/>
  <c r="U52" i="9" s="1"/>
  <c r="J52" i="9"/>
  <c r="T52" i="9" s="1"/>
  <c r="L51" i="9"/>
  <c r="V51" i="9" s="1"/>
  <c r="K51" i="9"/>
  <c r="U51" i="9" s="1"/>
  <c r="J51" i="9"/>
  <c r="T51" i="9" s="1"/>
  <c r="L50" i="9"/>
  <c r="V50" i="9" s="1"/>
  <c r="K50" i="9"/>
  <c r="U50" i="9" s="1"/>
  <c r="J50" i="9"/>
  <c r="T50" i="9" s="1"/>
  <c r="L49" i="9"/>
  <c r="V49" i="9" s="1"/>
  <c r="K49" i="9"/>
  <c r="U49" i="9" s="1"/>
  <c r="J49" i="9"/>
  <c r="T49" i="9" s="1"/>
  <c r="L48" i="9"/>
  <c r="V48" i="9" s="1"/>
  <c r="K48" i="9"/>
  <c r="U48" i="9" s="1"/>
  <c r="J48" i="9"/>
  <c r="T48" i="9" s="1"/>
  <c r="L47" i="9"/>
  <c r="V47" i="9" s="1"/>
  <c r="K47" i="9"/>
  <c r="U47" i="9" s="1"/>
  <c r="U53" i="9" s="1"/>
  <c r="J47" i="9"/>
  <c r="T47" i="9" s="1"/>
  <c r="I11" i="9"/>
  <c r="H11" i="9"/>
  <c r="G11" i="9"/>
  <c r="F11" i="9"/>
  <c r="E11" i="9"/>
  <c r="D11" i="9"/>
  <c r="L10" i="9"/>
  <c r="V10" i="9" s="1"/>
  <c r="K10" i="9"/>
  <c r="U10" i="9" s="1"/>
  <c r="J10" i="9"/>
  <c r="T10" i="9" s="1"/>
  <c r="L9" i="9"/>
  <c r="V9" i="9" s="1"/>
  <c r="K9" i="9"/>
  <c r="U9" i="9" s="1"/>
  <c r="J9" i="9"/>
  <c r="T9" i="9" s="1"/>
  <c r="L8" i="9"/>
  <c r="V8" i="9" s="1"/>
  <c r="K8" i="9"/>
  <c r="U8" i="9" s="1"/>
  <c r="J8" i="9"/>
  <c r="T8" i="9" s="1"/>
  <c r="L7" i="9"/>
  <c r="V7" i="9" s="1"/>
  <c r="K7" i="9"/>
  <c r="U7" i="9" s="1"/>
  <c r="J7" i="9"/>
  <c r="T7" i="9" s="1"/>
  <c r="L6" i="9"/>
  <c r="V6" i="9" s="1"/>
  <c r="K6" i="9"/>
  <c r="U6" i="9" s="1"/>
  <c r="J6" i="9"/>
  <c r="T6" i="9" s="1"/>
  <c r="L5" i="9"/>
  <c r="V5" i="9" s="1"/>
  <c r="K5" i="9"/>
  <c r="U5" i="9" s="1"/>
  <c r="J5" i="9"/>
  <c r="T5" i="9" s="1"/>
  <c r="K97" i="9"/>
  <c r="U97" i="9" s="1"/>
  <c r="L97" i="9"/>
  <c r="V97" i="9" s="1"/>
  <c r="L41" i="9"/>
  <c r="V41" i="9" s="1"/>
  <c r="K41" i="9"/>
  <c r="U41" i="9" s="1"/>
  <c r="J101" i="9"/>
  <c r="T101" i="9" s="1"/>
  <c r="J100" i="9"/>
  <c r="T100" i="9" s="1"/>
  <c r="J99" i="9"/>
  <c r="T99" i="9" s="1"/>
  <c r="J98" i="9"/>
  <c r="T98" i="9" s="1"/>
  <c r="J97" i="9"/>
  <c r="T97" i="9" s="1"/>
  <c r="J96" i="9"/>
  <c r="T96" i="9" s="1"/>
  <c r="T102" i="9" s="1"/>
  <c r="J157" i="9"/>
  <c r="J156" i="9"/>
  <c r="T156" i="9" s="1"/>
  <c r="J155" i="9"/>
  <c r="T155" i="9" s="1"/>
  <c r="J154" i="9"/>
  <c r="T154" i="9" s="1"/>
  <c r="J153" i="9"/>
  <c r="J152" i="9"/>
  <c r="T152" i="9" s="1"/>
  <c r="J45" i="9"/>
  <c r="T45" i="9" s="1"/>
  <c r="J44" i="9"/>
  <c r="T44" i="9" s="1"/>
  <c r="J43" i="9"/>
  <c r="T43" i="9" s="1"/>
  <c r="J42" i="9"/>
  <c r="T42" i="9" s="1"/>
  <c r="J41" i="9"/>
  <c r="T41" i="9" s="1"/>
  <c r="J40" i="9"/>
  <c r="T40" i="9" s="1"/>
  <c r="T46" i="9" s="1"/>
  <c r="J31" i="9"/>
  <c r="T31" i="9" s="1"/>
  <c r="J30" i="9"/>
  <c r="T30" i="9" s="1"/>
  <c r="J29" i="9"/>
  <c r="T29" i="9" s="1"/>
  <c r="J28" i="9"/>
  <c r="T28" i="9" s="1"/>
  <c r="J27" i="9"/>
  <c r="T27" i="9" s="1"/>
  <c r="J26" i="9"/>
  <c r="T26" i="9" s="1"/>
  <c r="J24" i="9"/>
  <c r="T24" i="9" s="1"/>
  <c r="J23" i="9"/>
  <c r="T23" i="9" s="1"/>
  <c r="J22" i="9"/>
  <c r="T22" i="9" s="1"/>
  <c r="J21" i="9"/>
  <c r="T21" i="9" s="1"/>
  <c r="J20" i="9"/>
  <c r="T20" i="9" s="1"/>
  <c r="J19" i="9"/>
  <c r="T19" i="9" s="1"/>
  <c r="T25" i="9" s="1"/>
  <c r="I102" i="9"/>
  <c r="H102" i="9"/>
  <c r="G102" i="9"/>
  <c r="F102" i="9"/>
  <c r="E102" i="9"/>
  <c r="D102" i="9"/>
  <c r="L101" i="9"/>
  <c r="V101" i="9" s="1"/>
  <c r="K101" i="9"/>
  <c r="U101" i="9" s="1"/>
  <c r="L100" i="9"/>
  <c r="V100" i="9" s="1"/>
  <c r="K100" i="9"/>
  <c r="U100" i="9" s="1"/>
  <c r="L99" i="9"/>
  <c r="V99" i="9" s="1"/>
  <c r="K99" i="9"/>
  <c r="U99" i="9" s="1"/>
  <c r="L98" i="9"/>
  <c r="V98" i="9" s="1"/>
  <c r="K98" i="9"/>
  <c r="U98" i="9" s="1"/>
  <c r="L96" i="9"/>
  <c r="V96" i="9" s="1"/>
  <c r="K96" i="9"/>
  <c r="U96" i="9" s="1"/>
  <c r="U102" i="9" s="1"/>
  <c r="I158" i="9"/>
  <c r="H158" i="9"/>
  <c r="G158" i="9"/>
  <c r="F158" i="9"/>
  <c r="E158" i="9"/>
  <c r="D158" i="9"/>
  <c r="L157" i="9"/>
  <c r="V157" i="9" s="1"/>
  <c r="K157" i="9"/>
  <c r="U157" i="9" s="1"/>
  <c r="L156" i="9"/>
  <c r="V156" i="9" s="1"/>
  <c r="K156" i="9"/>
  <c r="U156" i="9" s="1"/>
  <c r="L155" i="9"/>
  <c r="V155" i="9" s="1"/>
  <c r="K155" i="9"/>
  <c r="U155" i="9" s="1"/>
  <c r="L154" i="9"/>
  <c r="V154" i="9" s="1"/>
  <c r="K154" i="9"/>
  <c r="U154" i="9" s="1"/>
  <c r="L152" i="9"/>
  <c r="V152" i="9" s="1"/>
  <c r="K152" i="9"/>
  <c r="U152" i="9" s="1"/>
  <c r="U158" i="9" s="1"/>
  <c r="I46" i="9"/>
  <c r="H46" i="9"/>
  <c r="G46" i="9"/>
  <c r="F46" i="9"/>
  <c r="E46" i="9"/>
  <c r="D46" i="9"/>
  <c r="L45" i="9"/>
  <c r="V45" i="9" s="1"/>
  <c r="K45" i="9"/>
  <c r="U45" i="9" s="1"/>
  <c r="L44" i="9"/>
  <c r="V44" i="9" s="1"/>
  <c r="K44" i="9"/>
  <c r="U44" i="9" s="1"/>
  <c r="L43" i="9"/>
  <c r="V43" i="9" s="1"/>
  <c r="K43" i="9"/>
  <c r="U43" i="9" s="1"/>
  <c r="L42" i="9"/>
  <c r="V42" i="9" s="1"/>
  <c r="K42" i="9"/>
  <c r="U42" i="9" s="1"/>
  <c r="L40" i="9"/>
  <c r="V40" i="9" s="1"/>
  <c r="K40" i="9"/>
  <c r="U40" i="9" s="1"/>
  <c r="U46" i="9" s="1"/>
  <c r="I32" i="9"/>
  <c r="H32" i="9"/>
  <c r="G32" i="9"/>
  <c r="F32" i="9"/>
  <c r="E32" i="9"/>
  <c r="D32" i="9"/>
  <c r="L31" i="9"/>
  <c r="V31" i="9" s="1"/>
  <c r="K31" i="9"/>
  <c r="U31" i="9" s="1"/>
  <c r="L30" i="9"/>
  <c r="V30" i="9" s="1"/>
  <c r="K30" i="9"/>
  <c r="U30" i="9" s="1"/>
  <c r="L29" i="9"/>
  <c r="V29" i="9" s="1"/>
  <c r="K29" i="9"/>
  <c r="U29" i="9" s="1"/>
  <c r="L28" i="9"/>
  <c r="V28" i="9" s="1"/>
  <c r="K28" i="9"/>
  <c r="U28" i="9" s="1"/>
  <c r="L26" i="9"/>
  <c r="V26" i="9" s="1"/>
  <c r="U26" i="9"/>
  <c r="I25" i="9"/>
  <c r="H25" i="9"/>
  <c r="G25" i="9"/>
  <c r="F25" i="9"/>
  <c r="E25" i="9"/>
  <c r="D25" i="9"/>
  <c r="I18" i="9"/>
  <c r="H18" i="9"/>
  <c r="G18" i="9"/>
  <c r="F18" i="9"/>
  <c r="E18" i="9"/>
  <c r="D18" i="9"/>
  <c r="L24" i="9"/>
  <c r="V24" i="9" s="1"/>
  <c r="K24" i="9"/>
  <c r="U24" i="9" s="1"/>
  <c r="L23" i="9"/>
  <c r="V23" i="9" s="1"/>
  <c r="K23" i="9"/>
  <c r="U23" i="9" s="1"/>
  <c r="L22" i="9"/>
  <c r="V22" i="9" s="1"/>
  <c r="K22" i="9"/>
  <c r="U22" i="9" s="1"/>
  <c r="L21" i="9"/>
  <c r="V21" i="9" s="1"/>
  <c r="K21" i="9"/>
  <c r="U21" i="9" s="1"/>
  <c r="V20" i="9"/>
  <c r="U20" i="9"/>
  <c r="L19" i="9"/>
  <c r="V19" i="9" s="1"/>
  <c r="K19" i="9"/>
  <c r="U19" i="9" s="1"/>
  <c r="J13" i="9"/>
  <c r="T13" i="9" s="1"/>
  <c r="K13" i="9"/>
  <c r="U13" i="9" s="1"/>
  <c r="L13" i="9"/>
  <c r="V13" i="9" s="1"/>
  <c r="J14" i="9"/>
  <c r="T14" i="9" s="1"/>
  <c r="K14" i="9"/>
  <c r="U14" i="9" s="1"/>
  <c r="L14" i="9"/>
  <c r="V14" i="9" s="1"/>
  <c r="J15" i="9"/>
  <c r="T15" i="9" s="1"/>
  <c r="K15" i="9"/>
  <c r="U15" i="9" s="1"/>
  <c r="L15" i="9"/>
  <c r="V15" i="9" s="1"/>
  <c r="J16" i="9"/>
  <c r="T16" i="9" s="1"/>
  <c r="K16" i="9"/>
  <c r="U16" i="9" s="1"/>
  <c r="L16" i="9"/>
  <c r="V16" i="9" s="1"/>
  <c r="J17" i="9"/>
  <c r="T17" i="9" s="1"/>
  <c r="K17" i="9"/>
  <c r="U17" i="9" s="1"/>
  <c r="L17" i="9"/>
  <c r="V17" i="9" s="1"/>
  <c r="L12" i="9"/>
  <c r="V12" i="9" s="1"/>
  <c r="V18" i="9" s="1"/>
  <c r="K12" i="9"/>
  <c r="U12" i="9" s="1"/>
  <c r="J12" i="9"/>
  <c r="T12" i="9" s="1"/>
  <c r="T18" i="9" s="1"/>
  <c r="U32" i="9" l="1"/>
  <c r="D187" i="9"/>
  <c r="T32" i="9"/>
  <c r="T53" i="9"/>
  <c r="V53" i="9"/>
  <c r="M138" i="9"/>
  <c r="T138" i="9"/>
  <c r="T144" i="9" s="1"/>
  <c r="V165" i="9"/>
  <c r="V81" i="9"/>
  <c r="T60" i="9"/>
  <c r="T130" i="9"/>
  <c r="T137" i="9"/>
  <c r="V137" i="9"/>
  <c r="T172" i="9"/>
  <c r="T116" i="9"/>
  <c r="T186" i="9"/>
  <c r="T109" i="9"/>
  <c r="V109" i="9"/>
  <c r="M5" i="9"/>
  <c r="Q9" i="3"/>
  <c r="R9" i="3"/>
  <c r="P9" i="3"/>
  <c r="U18" i="9"/>
  <c r="N153" i="9"/>
  <c r="T153" i="9"/>
  <c r="T158" i="9" s="1"/>
  <c r="R157" i="9"/>
  <c r="T157" i="9"/>
  <c r="M166" i="9"/>
  <c r="U166" i="9"/>
  <c r="U151" i="9"/>
  <c r="U179" i="9"/>
  <c r="M180" i="9"/>
  <c r="U180" i="9"/>
  <c r="U186" i="9" s="1"/>
  <c r="M103" i="9"/>
  <c r="U103" i="9"/>
  <c r="U109" i="9" s="1"/>
  <c r="K123" i="9"/>
  <c r="U117" i="9"/>
  <c r="U123" i="9" s="1"/>
  <c r="S5" i="9"/>
  <c r="U25" i="9"/>
  <c r="T95" i="9"/>
  <c r="V144" i="9"/>
  <c r="V74" i="9"/>
  <c r="T39" i="9"/>
  <c r="H187" i="9"/>
  <c r="O112" i="9"/>
  <c r="T123" i="9"/>
  <c r="Q8" i="1"/>
  <c r="R8" i="1"/>
  <c r="P8" i="1"/>
  <c r="V25" i="9"/>
  <c r="V32" i="9"/>
  <c r="V46" i="9"/>
  <c r="V158" i="9"/>
  <c r="V102" i="9"/>
  <c r="U88" i="9"/>
  <c r="U144" i="9"/>
  <c r="U60" i="9"/>
  <c r="U172" i="9"/>
  <c r="U116" i="9"/>
  <c r="O147" i="9"/>
  <c r="O2" i="3"/>
  <c r="Q8" i="5"/>
  <c r="R8" i="5"/>
  <c r="R3" i="6"/>
  <c r="P3" i="6"/>
  <c r="R27" i="6"/>
  <c r="S7" i="7"/>
  <c r="S10" i="7" s="1"/>
  <c r="O2" i="1"/>
  <c r="Q36" i="6"/>
  <c r="R36" i="6"/>
  <c r="Q20" i="6"/>
  <c r="P20" i="6"/>
  <c r="P15" i="6"/>
  <c r="R15" i="6"/>
  <c r="P8" i="6"/>
  <c r="R8" i="6"/>
  <c r="G187" i="9"/>
  <c r="Q100" i="9"/>
  <c r="P22" i="9"/>
  <c r="O133" i="9"/>
  <c r="Q156" i="9"/>
  <c r="R101" i="9"/>
  <c r="E187" i="9"/>
  <c r="I187" i="9"/>
  <c r="N27" i="9"/>
  <c r="O175" i="9"/>
  <c r="P43" i="9"/>
  <c r="M152" i="9"/>
  <c r="M26" i="9"/>
  <c r="M47" i="9"/>
  <c r="M61" i="9"/>
  <c r="M82" i="9"/>
  <c r="M89" i="9"/>
  <c r="M68" i="9"/>
  <c r="M159" i="9"/>
  <c r="M75" i="9"/>
  <c r="M33" i="9"/>
  <c r="M54" i="9"/>
  <c r="M131" i="9"/>
  <c r="M145" i="9"/>
  <c r="M173" i="9"/>
  <c r="M110" i="9"/>
  <c r="F187" i="9"/>
  <c r="R31" i="9"/>
  <c r="Q142" i="9"/>
  <c r="P8" i="9"/>
  <c r="R17" i="9"/>
  <c r="P50" i="9"/>
  <c r="N55" i="9"/>
  <c r="P78" i="9"/>
  <c r="R87" i="9"/>
  <c r="N97" i="9"/>
  <c r="Q107" i="9"/>
  <c r="M124" i="9"/>
  <c r="P148" i="9"/>
  <c r="P162" i="9"/>
  <c r="N167" i="9"/>
  <c r="R171" i="9"/>
  <c r="P176" i="9"/>
  <c r="N181" i="9"/>
  <c r="R185" i="9"/>
  <c r="N41" i="9"/>
  <c r="R59" i="9"/>
  <c r="N69" i="9"/>
  <c r="N83" i="9"/>
  <c r="Q128" i="9"/>
  <c r="O161" i="9"/>
  <c r="Q184" i="9"/>
  <c r="Q9" i="9"/>
  <c r="O14" i="9"/>
  <c r="M19" i="9"/>
  <c r="Q23" i="9"/>
  <c r="O28" i="9"/>
  <c r="Q37" i="9"/>
  <c r="O42" i="9"/>
  <c r="Q51" i="9"/>
  <c r="O56" i="9"/>
  <c r="Q65" i="9"/>
  <c r="O70" i="9"/>
  <c r="Q79" i="9"/>
  <c r="O84" i="9"/>
  <c r="Q93" i="9"/>
  <c r="O98" i="9"/>
  <c r="R108" i="9"/>
  <c r="P113" i="9"/>
  <c r="N125" i="9"/>
  <c r="R129" i="9"/>
  <c r="P134" i="9"/>
  <c r="R143" i="9"/>
  <c r="N6" i="9"/>
  <c r="R10" i="9"/>
  <c r="P15" i="9"/>
  <c r="N20" i="9"/>
  <c r="R24" i="9"/>
  <c r="P29" i="9"/>
  <c r="N34" i="9"/>
  <c r="R38" i="9"/>
  <c r="N48" i="9"/>
  <c r="R52" i="9"/>
  <c r="P57" i="9"/>
  <c r="N62" i="9"/>
  <c r="R66" i="9"/>
  <c r="P71" i="9"/>
  <c r="N76" i="9"/>
  <c r="R80" i="9"/>
  <c r="P85" i="9"/>
  <c r="N90" i="9"/>
  <c r="R94" i="9"/>
  <c r="P99" i="9"/>
  <c r="O105" i="9"/>
  <c r="Q114" i="9"/>
  <c r="O126" i="9"/>
  <c r="Q135" i="9"/>
  <c r="O140" i="9"/>
  <c r="Q149" i="9"/>
  <c r="O154" i="9"/>
  <c r="Q163" i="9"/>
  <c r="O168" i="9"/>
  <c r="Q177" i="9"/>
  <c r="O182" i="9"/>
  <c r="N118" i="9"/>
  <c r="O119" i="9"/>
  <c r="P120" i="9"/>
  <c r="N13" i="9"/>
  <c r="P36" i="9"/>
  <c r="R45" i="9"/>
  <c r="P64" i="9"/>
  <c r="R73" i="9"/>
  <c r="P92" i="9"/>
  <c r="Q170" i="9"/>
  <c r="N139" i="9"/>
  <c r="O7" i="9"/>
  <c r="M12" i="9"/>
  <c r="Q16" i="9"/>
  <c r="O21" i="9"/>
  <c r="Q30" i="9"/>
  <c r="O35" i="9"/>
  <c r="M40" i="9"/>
  <c r="Q44" i="9"/>
  <c r="O49" i="9"/>
  <c r="Q58" i="9"/>
  <c r="O63" i="9"/>
  <c r="Q72" i="9"/>
  <c r="O77" i="9"/>
  <c r="Q86" i="9"/>
  <c r="O91" i="9"/>
  <c r="M96" i="9"/>
  <c r="P106" i="9"/>
  <c r="N111" i="9"/>
  <c r="R115" i="9"/>
  <c r="P127" i="9"/>
  <c r="N132" i="9"/>
  <c r="R136" i="9"/>
  <c r="P141" i="9"/>
  <c r="N146" i="9"/>
  <c r="R150" i="9"/>
  <c r="P155" i="9"/>
  <c r="N160" i="9"/>
  <c r="R164" i="9"/>
  <c r="P169" i="9"/>
  <c r="N174" i="9"/>
  <c r="R178" i="9"/>
  <c r="P183" i="9"/>
  <c r="R122" i="9"/>
  <c r="J123" i="9"/>
  <c r="Q121" i="9"/>
  <c r="W118" i="9"/>
  <c r="W119" i="9"/>
  <c r="W120" i="9"/>
  <c r="W121" i="9"/>
  <c r="W122" i="9"/>
  <c r="L123" i="9"/>
  <c r="M117" i="9"/>
  <c r="S117" i="9"/>
  <c r="N104" i="9"/>
  <c r="W66" i="9"/>
  <c r="W178" i="9"/>
  <c r="K172" i="9"/>
  <c r="W132" i="9"/>
  <c r="W146" i="9"/>
  <c r="J32" i="9"/>
  <c r="W163" i="9"/>
  <c r="W80" i="9"/>
  <c r="K186" i="9"/>
  <c r="K95" i="9"/>
  <c r="W55" i="9"/>
  <c r="K151" i="9"/>
  <c r="W115" i="9"/>
  <c r="K109" i="9"/>
  <c r="W41" i="9"/>
  <c r="W104" i="9"/>
  <c r="L18" i="9"/>
  <c r="W136" i="9"/>
  <c r="W153" i="9"/>
  <c r="W87" i="9"/>
  <c r="K60" i="9"/>
  <c r="W171" i="9"/>
  <c r="K179" i="9"/>
  <c r="W108" i="9"/>
  <c r="K46" i="9"/>
  <c r="K102" i="9"/>
  <c r="W42" i="9"/>
  <c r="W98" i="9"/>
  <c r="S47" i="9"/>
  <c r="S61" i="9"/>
  <c r="K67" i="9"/>
  <c r="L67" i="9"/>
  <c r="W85" i="9"/>
  <c r="W69" i="9"/>
  <c r="W73" i="9"/>
  <c r="W78" i="9"/>
  <c r="S54" i="9"/>
  <c r="W56" i="9"/>
  <c r="W135" i="9"/>
  <c r="W170" i="9"/>
  <c r="W114" i="9"/>
  <c r="W107" i="9"/>
  <c r="W31" i="9"/>
  <c r="K158" i="9"/>
  <c r="S82" i="9"/>
  <c r="L88" i="9"/>
  <c r="S68" i="9"/>
  <c r="W72" i="9"/>
  <c r="S159" i="9"/>
  <c r="W161" i="9"/>
  <c r="W164" i="9"/>
  <c r="S75" i="9"/>
  <c r="W35" i="9"/>
  <c r="W126" i="9"/>
  <c r="W176" i="9"/>
  <c r="W182" i="9"/>
  <c r="W106" i="9"/>
  <c r="W8" i="9"/>
  <c r="W49" i="9"/>
  <c r="W160" i="9"/>
  <c r="W76" i="9"/>
  <c r="W147" i="9"/>
  <c r="W105" i="9"/>
  <c r="W154" i="9"/>
  <c r="K88" i="9"/>
  <c r="S89" i="9"/>
  <c r="K74" i="9"/>
  <c r="W71" i="9"/>
  <c r="K165" i="9"/>
  <c r="W77" i="9"/>
  <c r="W79" i="9"/>
  <c r="S124" i="9"/>
  <c r="K130" i="9"/>
  <c r="W133" i="9"/>
  <c r="S166" i="9"/>
  <c r="W168" i="9"/>
  <c r="S145" i="9"/>
  <c r="S173" i="9"/>
  <c r="S110" i="9"/>
  <c r="W112" i="9"/>
  <c r="S180" i="9"/>
  <c r="S103" i="9"/>
  <c r="K116" i="9"/>
  <c r="L179" i="9"/>
  <c r="W169" i="9"/>
  <c r="K137" i="9"/>
  <c r="S131" i="9"/>
  <c r="K39" i="9"/>
  <c r="S33" i="9"/>
  <c r="K81" i="9"/>
  <c r="K144" i="9"/>
  <c r="S138" i="9"/>
  <c r="W140" i="9"/>
  <c r="W64" i="9"/>
  <c r="K53" i="9"/>
  <c r="K11" i="9"/>
  <c r="W7" i="9"/>
  <c r="J109" i="9"/>
  <c r="L109" i="9"/>
  <c r="W185" i="9"/>
  <c r="W181" i="9"/>
  <c r="W183" i="9"/>
  <c r="W184" i="9"/>
  <c r="L186" i="9"/>
  <c r="J186" i="9"/>
  <c r="W113" i="9"/>
  <c r="W111" i="9"/>
  <c r="L116" i="9"/>
  <c r="J116" i="9"/>
  <c r="W174" i="9"/>
  <c r="W175" i="9"/>
  <c r="W177" i="9"/>
  <c r="J179" i="9"/>
  <c r="W150" i="9"/>
  <c r="W149" i="9"/>
  <c r="W148" i="9"/>
  <c r="L151" i="9"/>
  <c r="J151" i="9"/>
  <c r="W167" i="9"/>
  <c r="J172" i="9"/>
  <c r="L172" i="9"/>
  <c r="W134" i="9"/>
  <c r="L137" i="9"/>
  <c r="J137" i="9"/>
  <c r="W129" i="9"/>
  <c r="W127" i="9"/>
  <c r="W128" i="9"/>
  <c r="L130" i="9"/>
  <c r="J130" i="9"/>
  <c r="W59" i="9"/>
  <c r="W57" i="9"/>
  <c r="W58" i="9"/>
  <c r="L60" i="9"/>
  <c r="J60" i="9"/>
  <c r="W34" i="9"/>
  <c r="W38" i="9"/>
  <c r="W36" i="9"/>
  <c r="W37" i="9"/>
  <c r="L39" i="9"/>
  <c r="J39" i="9"/>
  <c r="J81" i="9"/>
  <c r="L81" i="9"/>
  <c r="W162" i="9"/>
  <c r="L165" i="9"/>
  <c r="J165" i="9"/>
  <c r="W70" i="9"/>
  <c r="L74" i="9"/>
  <c r="J74" i="9"/>
  <c r="W143" i="9"/>
  <c r="W139" i="9"/>
  <c r="W141" i="9"/>
  <c r="W142" i="9"/>
  <c r="L144" i="9"/>
  <c r="J144" i="9"/>
  <c r="W90" i="9"/>
  <c r="W94" i="9"/>
  <c r="W91" i="9"/>
  <c r="W92" i="9"/>
  <c r="W93" i="9"/>
  <c r="L95" i="9"/>
  <c r="J95" i="9"/>
  <c r="W83" i="9"/>
  <c r="W84" i="9"/>
  <c r="W86" i="9"/>
  <c r="J88" i="9"/>
  <c r="W63" i="9"/>
  <c r="W65" i="9"/>
  <c r="J67" i="9"/>
  <c r="W52" i="9"/>
  <c r="W48" i="9"/>
  <c r="W50" i="9"/>
  <c r="W51" i="9"/>
  <c r="L53" i="9"/>
  <c r="J53" i="9"/>
  <c r="W10" i="9"/>
  <c r="V11" i="9"/>
  <c r="W6" i="9"/>
  <c r="W9" i="9"/>
  <c r="U11" i="9"/>
  <c r="J11" i="9"/>
  <c r="L11" i="9"/>
  <c r="W97" i="9"/>
  <c r="W101" i="9"/>
  <c r="W99" i="9"/>
  <c r="W100" i="9"/>
  <c r="L102" i="9"/>
  <c r="S96" i="9"/>
  <c r="J102" i="9"/>
  <c r="W157" i="9"/>
  <c r="W155" i="9"/>
  <c r="W156" i="9"/>
  <c r="L158" i="9"/>
  <c r="S152" i="9"/>
  <c r="J158" i="9"/>
  <c r="W45" i="9"/>
  <c r="W43" i="9"/>
  <c r="W44" i="9"/>
  <c r="L46" i="9"/>
  <c r="S40" i="9"/>
  <c r="J46" i="9"/>
  <c r="W27" i="9"/>
  <c r="K32" i="9"/>
  <c r="W29" i="9"/>
  <c r="W28" i="9"/>
  <c r="W30" i="9"/>
  <c r="L32" i="9"/>
  <c r="S26" i="9"/>
  <c r="K18" i="9"/>
  <c r="J18" i="9"/>
  <c r="K25" i="9"/>
  <c r="L25" i="9"/>
  <c r="J25" i="9"/>
  <c r="W23" i="9"/>
  <c r="S19" i="9"/>
  <c r="W21" i="9"/>
  <c r="S12" i="9"/>
  <c r="W16" i="9"/>
  <c r="W22" i="9"/>
  <c r="W17" i="9"/>
  <c r="W13" i="9"/>
  <c r="W14" i="9"/>
  <c r="W15" i="9"/>
  <c r="W20" i="9"/>
  <c r="W24" i="9"/>
  <c r="W19" i="9"/>
  <c r="N3" i="7"/>
  <c r="M11" i="6"/>
  <c r="M44" i="6" s="1"/>
  <c r="N24" i="5"/>
  <c r="N17" i="5"/>
  <c r="N3" i="5"/>
  <c r="M29" i="3"/>
  <c r="M25" i="3"/>
  <c r="M21" i="3"/>
  <c r="M15" i="3"/>
  <c r="L12" i="4"/>
  <c r="L6" i="4"/>
  <c r="L2" i="4"/>
  <c r="M35" i="3" l="1"/>
  <c r="Q2" i="3"/>
  <c r="R2" i="3"/>
  <c r="P2" i="3"/>
  <c r="N11" i="7"/>
  <c r="N35" i="5"/>
  <c r="L25" i="4"/>
  <c r="M6" i="4"/>
  <c r="Q2" i="1"/>
  <c r="P2" i="1"/>
  <c r="R2" i="1"/>
  <c r="O3" i="7"/>
  <c r="O10" i="7" s="1"/>
  <c r="O17" i="5"/>
  <c r="P17" i="5" s="1"/>
  <c r="O24" i="5"/>
  <c r="P24" i="5" s="1"/>
  <c r="O3" i="5"/>
  <c r="P3" i="5" s="1"/>
  <c r="N11" i="6"/>
  <c r="M2" i="4"/>
  <c r="N2" i="4" s="1"/>
  <c r="M12" i="4"/>
  <c r="N12" i="4" s="1"/>
  <c r="N25" i="3"/>
  <c r="O25" i="3" s="1"/>
  <c r="N29" i="3"/>
  <c r="O29" i="3" s="1"/>
  <c r="N15" i="3"/>
  <c r="N34" i="3" s="1"/>
  <c r="N21" i="3"/>
  <c r="O21" i="3" s="1"/>
  <c r="N24" i="1"/>
  <c r="N17" i="1"/>
  <c r="I190" i="9"/>
  <c r="M187" i="9"/>
  <c r="O187" i="9"/>
  <c r="J187" i="9"/>
  <c r="R187" i="9"/>
  <c r="S187" i="9"/>
  <c r="K187" i="9"/>
  <c r="N187" i="9"/>
  <c r="P187" i="9"/>
  <c r="L187" i="9"/>
  <c r="Q187" i="9"/>
  <c r="W117" i="9"/>
  <c r="X117" i="9" s="1"/>
  <c r="W12" i="9"/>
  <c r="X12" i="9" s="1"/>
  <c r="W152" i="9"/>
  <c r="X152" i="9" s="1"/>
  <c r="W103" i="9"/>
  <c r="X103" i="9" s="1"/>
  <c r="W180" i="9"/>
  <c r="X180" i="9" s="1"/>
  <c r="W110" i="9"/>
  <c r="X110" i="9" s="1"/>
  <c r="W173" i="9"/>
  <c r="X173" i="9" s="1"/>
  <c r="W145" i="9"/>
  <c r="X145" i="9" s="1"/>
  <c r="W166" i="9"/>
  <c r="X166" i="9" s="1"/>
  <c r="W131" i="9"/>
  <c r="X131" i="9" s="1"/>
  <c r="W125" i="9"/>
  <c r="W124" i="9"/>
  <c r="W54" i="9"/>
  <c r="X54" i="9" s="1"/>
  <c r="W33" i="9"/>
  <c r="X33" i="9" s="1"/>
  <c r="W75" i="9"/>
  <c r="X75" i="9" s="1"/>
  <c r="W159" i="9"/>
  <c r="X159" i="9" s="1"/>
  <c r="W68" i="9"/>
  <c r="X68" i="9" s="1"/>
  <c r="W138" i="9"/>
  <c r="X138" i="9" s="1"/>
  <c r="W89" i="9"/>
  <c r="X89" i="9" s="1"/>
  <c r="W82" i="9"/>
  <c r="X82" i="9" s="1"/>
  <c r="W62" i="9"/>
  <c r="W61" i="9"/>
  <c r="W47" i="9"/>
  <c r="X47" i="9" s="1"/>
  <c r="W5" i="9"/>
  <c r="X5" i="9" s="1"/>
  <c r="T11" i="9"/>
  <c r="W96" i="9"/>
  <c r="X96" i="9" s="1"/>
  <c r="W40" i="9"/>
  <c r="X40" i="9" s="1"/>
  <c r="W26" i="9"/>
  <c r="X26" i="9" s="1"/>
  <c r="X19" i="9"/>
  <c r="Q29" i="3" l="1"/>
  <c r="R29" i="3"/>
  <c r="P29" i="3"/>
  <c r="Q25" i="3"/>
  <c r="R25" i="3"/>
  <c r="P25" i="3"/>
  <c r="R21" i="3"/>
  <c r="P21" i="3"/>
  <c r="Q21" i="3"/>
  <c r="O15" i="3"/>
  <c r="P3" i="7"/>
  <c r="P10" i="7" s="1"/>
  <c r="S24" i="5"/>
  <c r="R24" i="5"/>
  <c r="S3" i="5"/>
  <c r="P34" i="5"/>
  <c r="R17" i="5"/>
  <c r="S17" i="5"/>
  <c r="O12" i="4"/>
  <c r="Q12" i="4"/>
  <c r="O2" i="4"/>
  <c r="Q2" i="4"/>
  <c r="N6" i="4"/>
  <c r="P6" i="4" s="1"/>
  <c r="O24" i="1"/>
  <c r="N31" i="1"/>
  <c r="O11" i="6"/>
  <c r="O43" i="6" s="1"/>
  <c r="N43" i="6"/>
  <c r="M24" i="4"/>
  <c r="O34" i="5"/>
  <c r="Q24" i="5"/>
  <c r="Q17" i="5"/>
  <c r="Q43" i="6"/>
  <c r="P11" i="6"/>
  <c r="P43" i="6" s="1"/>
  <c r="P12" i="4"/>
  <c r="N24" i="4"/>
  <c r="R2" i="4" s="1"/>
  <c r="R24" i="4" s="1"/>
  <c r="O17" i="1"/>
  <c r="R190" i="9"/>
  <c r="L190" i="9"/>
  <c r="X61" i="9"/>
  <c r="X124" i="9"/>
  <c r="R34" i="5" l="1"/>
  <c r="R17" i="1"/>
  <c r="P17" i="1"/>
  <c r="Q17" i="1"/>
  <c r="R15" i="3"/>
  <c r="R34" i="3" s="1"/>
  <c r="P15" i="3"/>
  <c r="P34" i="3" s="1"/>
  <c r="Q15" i="3"/>
  <c r="Q34" i="3" s="1"/>
  <c r="O34" i="3"/>
  <c r="S2" i="3" s="1"/>
  <c r="S34" i="3" s="1"/>
  <c r="T10" i="7"/>
  <c r="T3" i="7"/>
  <c r="P35" i="5"/>
  <c r="T3" i="5"/>
  <c r="T34" i="5" s="1"/>
  <c r="O6" i="4"/>
  <c r="O24" i="4" s="1"/>
  <c r="Q6" i="4"/>
  <c r="P24" i="1"/>
  <c r="P31" i="1" s="1"/>
  <c r="Q24" i="1"/>
  <c r="Q31" i="1" s="1"/>
  <c r="R24" i="1"/>
  <c r="R31" i="1" s="1"/>
  <c r="O31" i="1"/>
  <c r="S2" i="1" s="1"/>
  <c r="S31" i="1" s="1"/>
  <c r="S3" i="6"/>
  <c r="S43" i="6" s="1"/>
  <c r="R43" i="6"/>
  <c r="N25" i="4"/>
  <c r="O35" i="3"/>
  <c r="Q34" i="5"/>
  <c r="S34" i="5"/>
  <c r="P11" i="7"/>
  <c r="O44" i="6"/>
  <c r="P2" i="4"/>
  <c r="P24" i="4" s="1"/>
  <c r="S32" i="1" l="1"/>
  <c r="O32" i="1"/>
  <c r="S44" i="6"/>
  <c r="Q24" i="4"/>
  <c r="T11" i="7"/>
  <c r="S35" i="3" l="1"/>
  <c r="R25" i="4"/>
  <c r="T35" i="5"/>
</calcChain>
</file>

<file path=xl/comments1.xml><?xml version="1.0" encoding="utf-8"?>
<comments xmlns="http://schemas.openxmlformats.org/spreadsheetml/2006/main">
  <authors>
    <author>Autor</author>
  </authors>
  <commentList>
    <comment ref="T15" authorId="0">
      <text>
        <r>
          <rPr>
            <b/>
            <sz val="9"/>
            <color indexed="81"/>
            <rFont val="Tahoma"/>
            <family val="2"/>
          </rPr>
          <t xml:space="preserve">FUNDACCION COLOMBIA:
1. </t>
        </r>
        <r>
          <rPr>
            <sz val="9"/>
            <color indexed="81"/>
            <rFont val="Tahoma"/>
            <family val="2"/>
          </rPr>
          <t>JUAN DAVID FORERO ES ENTRENADOR Y OCUPO 1 PUESTO EN LA CATEGORIA: KUMITE, MASCULINO, MAYORES, -67 KG. 
EL PUNTAJE DE EL POR SE INSTRUCTOR SE DUPLICA.</t>
        </r>
      </text>
    </comment>
    <comment ref="U22" authorId="0">
      <text>
        <r>
          <rPr>
            <b/>
            <sz val="9"/>
            <color indexed="81"/>
            <rFont val="Tahoma"/>
            <family val="2"/>
          </rPr>
          <t xml:space="preserve">FUNDACCION COLOMBIA: </t>
        </r>
        <r>
          <rPr>
            <sz val="9"/>
            <color indexed="81"/>
            <rFont val="Tahoma"/>
            <family val="2"/>
          </rPr>
          <t>IVAN FELIPE GOMEZ ROJAS ES ENTRENADOR Y OCUPO 2 PUESTO EN LA CATEGORIA: KUMITE, MASCULINO, MAYORES, -67 KG. 
EL PUNTAJE DE EL POR SE INSTRUCTOR SE DUPLICA.</t>
        </r>
      </text>
    </comment>
    <comment ref="V22" authorId="0">
      <text>
        <r>
          <rPr>
            <b/>
            <sz val="9"/>
            <color indexed="81"/>
            <rFont val="Tahoma"/>
            <family val="2"/>
          </rPr>
          <t>FUNDACCION COLOMBIA:</t>
        </r>
        <r>
          <rPr>
            <sz val="9"/>
            <color indexed="81"/>
            <rFont val="Tahoma"/>
            <family val="2"/>
          </rPr>
          <t xml:space="preserve">
1. ANAMARIA GUEVARA RINCÓN ES ENTRENADORA Y OCUPO 3 PUESTO EN LA CATEGORIA: KUMITE, FEMENINO, MAYORES, -61 KG. 
EL PUNTAJE DE ELLA POR SE INSTRUCTORA SE DUPLICA.
2. DICK TRACY OCHOA GARCIA ES ENTRENADOR Y OCUPO 3 PUESTO EN LA CATEGORIA: KUMITE, MASCULINO, MAYORES, -60 KG. 
EL PUNTAJE DE EL POR SE INSTRUCTOR SE DUPLICA.</t>
        </r>
      </text>
    </comment>
    <comment ref="T38" authorId="0">
      <text>
        <r>
          <rPr>
            <b/>
            <sz val="9"/>
            <color indexed="81"/>
            <rFont val="Tahoma"/>
            <family val="2"/>
          </rPr>
          <t xml:space="preserve">FUNDACCION COLOMBIA: </t>
        </r>
        <r>
          <rPr>
            <sz val="9"/>
            <color indexed="81"/>
            <rFont val="Tahoma"/>
            <family val="2"/>
          </rPr>
          <t xml:space="preserve">JORGE LEMOS MATURANA ES ENTRENADOR Y OCUPO 1 PUESTO EN LA CATEGORIA: KUMITE, MASCULINO, SENIOR.
EL PUNTAJE DE EL POR SE INSTRUCTOR SE DUPLICA.
</t>
        </r>
      </text>
    </comment>
    <comment ref="U38" authorId="0">
      <text>
        <r>
          <rPr>
            <b/>
            <sz val="9"/>
            <color indexed="81"/>
            <rFont val="Tahoma"/>
            <family val="2"/>
          </rPr>
          <t xml:space="preserve">FUNDACCION COLOMBIA:
</t>
        </r>
        <r>
          <rPr>
            <sz val="9"/>
            <color indexed="81"/>
            <rFont val="Tahoma"/>
            <family val="2"/>
          </rPr>
          <t xml:space="preserve">1. JORGE LEMOS MATURANA ES ENTRENADOR Y OCUPO 2 PUESTO EN LA CATEGORIA: KATA, MASCULINO, SENIOR.
EL PUNTAJE DE EL POR SE INSTRUCTOR SE DUPLICA.
</t>
        </r>
      </text>
    </comment>
    <comment ref="V99" authorId="0">
      <text>
        <r>
          <rPr>
            <b/>
            <sz val="9"/>
            <color indexed="81"/>
            <rFont val="Tahoma"/>
            <family val="2"/>
          </rPr>
          <t xml:space="preserve">FUNDACCION COLOMBIA:
1. </t>
        </r>
        <r>
          <rPr>
            <sz val="9"/>
            <color indexed="81"/>
            <rFont val="Tahoma"/>
            <family val="2"/>
          </rPr>
          <t>ALBERT JHIRO MATIZ GUTIERREZ ES ENTRENADOR Y OCUPO 3 PUESTO EN LA CATEGORIA: KUMITE, MASCULINO, MAYORES,. - 84 y + 84 KG. 
EL PUNTAJE DE EL POR SE INSTRUCTOR SE DUPLICA.</t>
        </r>
      </text>
    </comment>
  </commentList>
</comments>
</file>

<file path=xl/sharedStrings.xml><?xml version="1.0" encoding="utf-8"?>
<sst xmlns="http://schemas.openxmlformats.org/spreadsheetml/2006/main" count="1029" uniqueCount="291">
  <si>
    <t>MODALIDAD</t>
  </si>
  <si>
    <t>KATA</t>
  </si>
  <si>
    <t>MASCULINO</t>
  </si>
  <si>
    <t>PESO</t>
  </si>
  <si>
    <t>NOMBRE</t>
  </si>
  <si>
    <t>LUGAR</t>
  </si>
  <si>
    <t>ASISITENCIA A TALLER</t>
  </si>
  <si>
    <t>AVANZADO</t>
  </si>
  <si>
    <t>SI</t>
  </si>
  <si>
    <t>KUMITE</t>
  </si>
  <si>
    <t>LIGA/CLUB</t>
  </si>
  <si>
    <t>N/A</t>
  </si>
  <si>
    <t>JUAN CAMILO SALAMANCA AYALA</t>
  </si>
  <si>
    <t>CHRISTIAN OSPINA</t>
  </si>
  <si>
    <t xml:space="preserve">ESC. TRAD. RYU-KYU </t>
  </si>
  <si>
    <t>CLUB MATIZKAM</t>
  </si>
  <si>
    <t xml:space="preserve">KARATE-DO DRAGONES </t>
  </si>
  <si>
    <t>CLUB TIGRES KARATE DO</t>
  </si>
  <si>
    <t>CARLOS REYES</t>
  </si>
  <si>
    <t>SHOGUN KAY</t>
  </si>
  <si>
    <t>ANGEL STEVEN LEON HERNANDEZ</t>
  </si>
  <si>
    <t>HOJA 1</t>
  </si>
  <si>
    <t>PRINCIPIANTE</t>
  </si>
  <si>
    <t>WEIMAR ORTIZ PEDROZO</t>
  </si>
  <si>
    <t>NELSON SANTIAGO GONZALEZ</t>
  </si>
  <si>
    <t>JUAN CAMILO DUEÑAS BUITRAGO</t>
  </si>
  <si>
    <t>HOJA 2</t>
  </si>
  <si>
    <t>FEMENINO</t>
  </si>
  <si>
    <t>AZUMI</t>
  </si>
  <si>
    <t>VALERY CAMILA BONILLA PEREIRA</t>
  </si>
  <si>
    <t>ALLISON VILLAMIL SAAVEDRA</t>
  </si>
  <si>
    <t xml:space="preserve">JENIFER NATALIA OROZCO MESA </t>
  </si>
  <si>
    <t xml:space="preserve">SHARON LORENA BUSTOS PEREZ </t>
  </si>
  <si>
    <t>NATALIA CASTRO GUASCA</t>
  </si>
  <si>
    <t>ELISA MARIA CLAVIJO DUSSAN</t>
  </si>
  <si>
    <t>CATEGORIA</t>
  </si>
  <si>
    <t>HOJA 3</t>
  </si>
  <si>
    <t>VERIFICACIÓN</t>
  </si>
  <si>
    <t>DANIEL NATERA</t>
  </si>
  <si>
    <t>HOJA 4</t>
  </si>
  <si>
    <t>OTOSAN - SAKURA - CONDOR</t>
  </si>
  <si>
    <t>HOJA 5</t>
  </si>
  <si>
    <t xml:space="preserve">LEIDY JOHANA MONTAÑEZ AMEZQUITA </t>
  </si>
  <si>
    <t>MARIA JOSE DUQUE CASTAÑO</t>
  </si>
  <si>
    <t>FUNAKAWA,MARINILLA</t>
  </si>
  <si>
    <t xml:space="preserve">CAROL SOFIA GONZALEZ BENAVIDES </t>
  </si>
  <si>
    <t>MARIA AGUDELO MARIN</t>
  </si>
  <si>
    <t>ANA MARIA GONZALEZ NIÑO</t>
  </si>
  <si>
    <t>LAURA ANDREA VARGAS CARO</t>
  </si>
  <si>
    <t>HOJA 6</t>
  </si>
  <si>
    <t>MORONA-SANTIAGO</t>
  </si>
  <si>
    <t>CLUB CONDOR</t>
  </si>
  <si>
    <t>NO</t>
  </si>
  <si>
    <t>MARTIN GONZALEZ MADRIGAL</t>
  </si>
  <si>
    <t>CLUB YAMATO KAI ZIPAQUIRA</t>
  </si>
  <si>
    <t>HOJA 7</t>
  </si>
  <si>
    <t>FEDERICO TERAN PASCUAS</t>
  </si>
  <si>
    <t>KARATE VALLE</t>
  </si>
  <si>
    <t>JUAN CAMILO BECERRA PALACIOS</t>
  </si>
  <si>
    <t>YESID RUIZ</t>
  </si>
  <si>
    <t>NO KAMI</t>
  </si>
  <si>
    <t>HOJA 8</t>
  </si>
  <si>
    <t>KIMBERLY RAMONIS</t>
  </si>
  <si>
    <t>DOJO KUROOBI INOSHIN</t>
  </si>
  <si>
    <t>HOJA 9</t>
  </si>
  <si>
    <t>HOJA 10</t>
  </si>
  <si>
    <t>PUNTOS</t>
  </si>
  <si>
    <t>SOFIA GONZALEZ MADRIGAL</t>
  </si>
  <si>
    <t>PD. VIRREY SUR KARATE-DO</t>
  </si>
  <si>
    <t>DAHIANA OCAMPO ESCUDERO</t>
  </si>
  <si>
    <t>CLUB SHOTOKAN MEDELLIN</t>
  </si>
  <si>
    <t>PAULA ARIZA</t>
  </si>
  <si>
    <t>HOJA 11</t>
  </si>
  <si>
    <t>HOJA 12</t>
  </si>
  <si>
    <t>KARATE-DO ANTIOQUIA</t>
  </si>
  <si>
    <t>NICOLAS ZAPATA</t>
  </si>
  <si>
    <t>UDEM</t>
  </si>
  <si>
    <t>JUAN PABLO AYALA</t>
  </si>
  <si>
    <t xml:space="preserve">WILLINGTON ALBERTO LAYTON SANCHEZ </t>
  </si>
  <si>
    <t>DORYOKU</t>
  </si>
  <si>
    <t>SANTIAGO ARMANDO CRUZ PARRA</t>
  </si>
  <si>
    <t>HOJA 13</t>
  </si>
  <si>
    <t>JUAN CAMILO MAINGUEZ</t>
  </si>
  <si>
    <t>ACUEDUCTO</t>
  </si>
  <si>
    <t>JUAN CAMILO GUTIERREZ</t>
  </si>
  <si>
    <t>HOJA 14</t>
  </si>
  <si>
    <t>SOKE KANAZAWA</t>
  </si>
  <si>
    <t>GERALDINE ANDRADE RAMIREZ</t>
  </si>
  <si>
    <t>HOJA 15</t>
  </si>
  <si>
    <t>VALERIA DEL MAR GUERRERO</t>
  </si>
  <si>
    <t>FUND. KIYOSHI</t>
  </si>
  <si>
    <t>HOJA 16</t>
  </si>
  <si>
    <t xml:space="preserve">JUAN JOSE ROSSO </t>
  </si>
  <si>
    <t>MUSASHI RYU</t>
  </si>
  <si>
    <t>ANTONY CASTAÑEDA PUENTES</t>
  </si>
  <si>
    <t>DANIEL BECERRA PABON</t>
  </si>
  <si>
    <t>DOJO GOJU RYU</t>
  </si>
  <si>
    <t>HOJA 17</t>
  </si>
  <si>
    <t>HOJA 18</t>
  </si>
  <si>
    <t>FELIPE ALBERTO POLO</t>
  </si>
  <si>
    <t>LUIS FANDIÑO</t>
  </si>
  <si>
    <t>ANDRES FELIPE RESTREPO OTERO</t>
  </si>
  <si>
    <t>ENTRENARTE</t>
  </si>
  <si>
    <t>DANIEL QUINTERO FLOREZ</t>
  </si>
  <si>
    <t>ARLEY OROBIO</t>
  </si>
  <si>
    <t>MAYORES</t>
  </si>
  <si>
    <t>HOJA 19</t>
  </si>
  <si>
    <t>ACADEMIA "AKAWIRA"</t>
  </si>
  <si>
    <t>CHAMPIONS HOUSE</t>
  </si>
  <si>
    <t>HOJA 20</t>
  </si>
  <si>
    <t>KYODOKAI-TOCANCIPA</t>
  </si>
  <si>
    <t>CLUB MATIZCAM</t>
  </si>
  <si>
    <t>HOJA 21</t>
  </si>
  <si>
    <t>CLUB SAMURAI</t>
  </si>
  <si>
    <t>JOEL DAVID MAZENETT</t>
  </si>
  <si>
    <t>CLUB YAMATOKAI ZIPQUIRA</t>
  </si>
  <si>
    <t>HOJA 22</t>
  </si>
  <si>
    <t>JOSE MIGUEL FRANCO GIRALDO</t>
  </si>
  <si>
    <t>BERNARDO RUIZ</t>
  </si>
  <si>
    <t>MIGUEL ANGEL CELY</t>
  </si>
  <si>
    <t>JUAN JOSE ROSSO</t>
  </si>
  <si>
    <t>HOJA 23</t>
  </si>
  <si>
    <t>JUAN DAVID FORERO</t>
  </si>
  <si>
    <t>DEIBY NOVOA MEDINA</t>
  </si>
  <si>
    <t>HOJA 24</t>
  </si>
  <si>
    <t>FERNEY DAVID BERNAL</t>
  </si>
  <si>
    <t>HOJA 25</t>
  </si>
  <si>
    <t>ENTRENADOR</t>
  </si>
  <si>
    <t>#</t>
  </si>
  <si>
    <t>SENIOR MASTER</t>
  </si>
  <si>
    <t>N.A.</t>
  </si>
  <si>
    <t>ELKIN PARDO</t>
  </si>
  <si>
    <t>HOJA 26</t>
  </si>
  <si>
    <t>ENRIQUE ALVARADO DAVILA</t>
  </si>
  <si>
    <t>HOJA 27</t>
  </si>
  <si>
    <t>1 Lugar 50%</t>
  </si>
  <si>
    <t>2 Lugar 30%</t>
  </si>
  <si>
    <t>3 Lugar 10%</t>
  </si>
  <si>
    <t>deduccion impuestos y gastos</t>
  </si>
  <si>
    <t>DELEGACION</t>
  </si>
  <si>
    <t>TOTAL</t>
  </si>
  <si>
    <t>FEMENINA</t>
  </si>
  <si>
    <t>ORO</t>
  </si>
  <si>
    <t>PLATA</t>
  </si>
  <si>
    <t>BRONCE</t>
  </si>
  <si>
    <t>BONCE</t>
  </si>
  <si>
    <t>TABLA GENERAL DE MEDALLERIA POR DELEGACION</t>
  </si>
  <si>
    <t>INFANTIL</t>
  </si>
  <si>
    <t>CADETES</t>
  </si>
  <si>
    <t>JUNIOR</t>
  </si>
  <si>
    <t>UNIFICADO KATA J y M</t>
  </si>
  <si>
    <t>PUNTOS POR MEDALLA</t>
  </si>
  <si>
    <t>TOTAL PUNTOS</t>
  </si>
  <si>
    <t xml:space="preserve">CLUB TIGRES KARATE DO </t>
  </si>
  <si>
    <t>KARATE DO DRAGONES</t>
  </si>
  <si>
    <t>TOTAL MEDALLAS</t>
  </si>
  <si>
    <t>TOTALES</t>
  </si>
  <si>
    <t>OSCAR CASTRO</t>
  </si>
  <si>
    <t>FUNAKAWA MARINILLA</t>
  </si>
  <si>
    <t>CLUB YAMATO KAY ZIPAQUIRA</t>
  </si>
  <si>
    <t>KARATE DO ANTIOQUIA</t>
  </si>
  <si>
    <t>CLUB KARATE DO ACUEDUCTO</t>
  </si>
  <si>
    <t>FUNDACION KIYOSHI</t>
  </si>
  <si>
    <t>ACADEMIA AKAWIRA</t>
  </si>
  <si>
    <t>KIODOKAI TOCANZIPA</t>
  </si>
  <si>
    <t>CLUB DE KARATE DO MATIZKAM</t>
  </si>
  <si>
    <t>DOJO KUROOBI</t>
  </si>
  <si>
    <t>ESCUELA TRADICIONAL RYU KYU</t>
  </si>
  <si>
    <t>MUSASHI RYU KARATE DO</t>
  </si>
  <si>
    <t>MORONA SANTIAGO - ECUADOR</t>
  </si>
  <si>
    <t xml:space="preserve">TOTAL </t>
  </si>
  <si>
    <t>TOTAL MASCULINO Y FEMENINO</t>
  </si>
  <si>
    <t>TOTAL PARTICIPANTES</t>
  </si>
  <si>
    <t>TOTAL PREMIACION</t>
  </si>
  <si>
    <t>OTOSAN - SAKURA CONDOR</t>
  </si>
  <si>
    <t>NICOLAS GAMBOA TAPASCO</t>
  </si>
  <si>
    <t>OSCAR ALEJANDRO CASTRO POVEDA</t>
  </si>
  <si>
    <t>KEVIN DAVILA BARRETO</t>
  </si>
  <si>
    <t>EIMAR NICOLE GIL ALBARAN</t>
  </si>
  <si>
    <t>MANUEL ARTURO MOJICA OCHOA</t>
  </si>
  <si>
    <t>ANDRES FELIPE MEDINA ALARCON</t>
  </si>
  <si>
    <t>SERGIO ANDRES RIAÑO MATEUS</t>
  </si>
  <si>
    <t>JOSE GABRIEL CUBIDES SANDOVAL</t>
  </si>
  <si>
    <t>SAMUEL RICARDO CASTILLO ACEVEDO</t>
  </si>
  <si>
    <t>GENERO</t>
  </si>
  <si>
    <t>KYU</t>
  </si>
  <si>
    <t>UNIFICADO</t>
  </si>
  <si>
    <t xml:space="preserve">AVANZADO </t>
  </si>
  <si>
    <t>KAREN TATIANA FORERO PARDO</t>
  </si>
  <si>
    <t>WAIRA MILENA CORREDOR ROJAS</t>
  </si>
  <si>
    <t>GABRIEL ALEJANDRO LOPEZ NIÑO</t>
  </si>
  <si>
    <t>BRIAN ALEXIS VALENZUELA MUÑOZ</t>
  </si>
  <si>
    <t>ZAYED MAURICIO CASTRO PETRO</t>
  </si>
  <si>
    <t>SAMUEL DAVID HERNANDEZ</t>
  </si>
  <si>
    <t xml:space="preserve"> - 47 KG                        - 54 KG</t>
  </si>
  <si>
    <t>ANGELICA LUCIA OSPINA GOMEZ</t>
  </si>
  <si>
    <t>. + 54 KG</t>
  </si>
  <si>
    <t>LAURA SOFIA MACIAS CORREA</t>
  </si>
  <si>
    <t>. - 52 KG</t>
  </si>
  <si>
    <t>ANGEL SANTIAGO MARIN MUÑOZ</t>
  </si>
  <si>
    <t>NICOLAS MOLANO DAZA</t>
  </si>
  <si>
    <t>. - 63 KG                  - 70 KG</t>
  </si>
  <si>
    <t>KAREN TATIANA MARTINEZ TOVAR</t>
  </si>
  <si>
    <t>NIKOL MARIANA ROJAS ARGUELLO</t>
  </si>
  <si>
    <t>. - 48 KG                                               - 53 KG</t>
  </si>
  <si>
    <t>. - 59 KG                                          + 59 KG</t>
  </si>
  <si>
    <t>MARIA ALEJANDRA AGUDELO MARIN</t>
  </si>
  <si>
    <t>ROXANE STEFANIA HERNANDEZ PACHECO</t>
  </si>
  <si>
    <t>JULIANA ALEJANDRA PATIÑO GAVIRIA</t>
  </si>
  <si>
    <t>MAIRA VANESSA RICO AGUIRRE</t>
  </si>
  <si>
    <t>. -55KG                                    - 61 KG</t>
  </si>
  <si>
    <t>ESTIBEN ANTONIO SUA BELTRAN</t>
  </si>
  <si>
    <t>DANIEL FELIPE IBAÑEZ PEREZ</t>
  </si>
  <si>
    <t>ANDRES RICARDO LIZARAZO MESA</t>
  </si>
  <si>
    <t>JUAN MANUEL PEREZ TORRES</t>
  </si>
  <si>
    <t>. - 68 KG                     + 76 KG</t>
  </si>
  <si>
    <t>JOSE MIGUEL CAMPUZANO ARAOZ</t>
  </si>
  <si>
    <t>JHON JAIDER DURAN COCUNUBO</t>
  </si>
  <si>
    <t>. - 50 KG                        - 55 KG</t>
  </si>
  <si>
    <t>. - 61 KG</t>
  </si>
  <si>
    <t>MARCELA BEDOYA LOSADA</t>
  </si>
  <si>
    <t>SHARONN MELISSA QUINTERO CEPEDA</t>
  </si>
  <si>
    <t>LOISE GERAINT ROJAS ARGUELLO</t>
  </si>
  <si>
    <t>VANESSA ESPERANZA SIERRA CELI</t>
  </si>
  <si>
    <t>KAROL NATALIA ANGARIA SANABRIA</t>
  </si>
  <si>
    <t>ALEJANDRA ORTEGA CANO</t>
  </si>
  <si>
    <t>NATALIA ANDREA BERNAL HERRERA</t>
  </si>
  <si>
    <t>ANA MARIA GUEVARA RINCON</t>
  </si>
  <si>
    <t>MARIA PAULA CARRILLO ORTIZ</t>
  </si>
  <si>
    <t xml:space="preserve">VALERIA DEL MAR GUERRERO </t>
  </si>
  <si>
    <t>. - 68                                    + 68 KG</t>
  </si>
  <si>
    <t>. - 84                           + 84 KG</t>
  </si>
  <si>
    <t>. - 75 KG</t>
  </si>
  <si>
    <t>. - 67 KG</t>
  </si>
  <si>
    <t>. - 60 KG</t>
  </si>
  <si>
    <t>JUAN CAMILO FERNANDEZ DIAZ</t>
  </si>
  <si>
    <t>NEIL FABIAN BASALLO OSORIO</t>
  </si>
  <si>
    <t>DICK TRACY OCHOA GARCIA</t>
  </si>
  <si>
    <t>IVAN FELIPE GOMEZ ROJAS</t>
  </si>
  <si>
    <t>CRISTIAN DAVID ANGEL CUERVO</t>
  </si>
  <si>
    <t>BRAYAN JOSE CARDENAS TRONCOSO</t>
  </si>
  <si>
    <t>HECTOR FERNANDO NARVAEZ NAVIA</t>
  </si>
  <si>
    <t>MARIO ANDRES TEJADA JARAMILLO</t>
  </si>
  <si>
    <t>ACADEMIA "AKAGUIRA"</t>
  </si>
  <si>
    <t>ERICK SANTIAGO MARTINEZ TENJO</t>
  </si>
  <si>
    <t>JEISON CAMILO MARQUEZ FONSECA</t>
  </si>
  <si>
    <t>ESC. TRAD. RYU KYU</t>
  </si>
  <si>
    <t>DAVID ESTEBAN AYALA SAAVEDRA</t>
  </si>
  <si>
    <t>JHONATAN ALEJANDRO GUTIERREZ ALFONSO</t>
  </si>
  <si>
    <t>ALBERT JHIRO MATIZ GUTIERREZ</t>
  </si>
  <si>
    <t>WILMAR ALONSO TABARES FORONDA</t>
  </si>
  <si>
    <t>JONATHAN REINALDO PATARROYO MENDIVELSO</t>
  </si>
  <si>
    <t>KEVIN SANTIAGO FIGUEROA NARANJO</t>
  </si>
  <si>
    <t>JULIA ALEJANDRA CHAVEZ HERNANDEZ</t>
  </si>
  <si>
    <t>MONICA JOVANNA ARSTIZABAL GALLEGO</t>
  </si>
  <si>
    <t>NATALIA SOFIA PACHON MUÑOZ</t>
  </si>
  <si>
    <t>MILIUSKA DE VALLE URBANO MENA</t>
  </si>
  <si>
    <t>VANESSA ESPERANZA SIERRA CELY</t>
  </si>
  <si>
    <t>DEISSY CONSTANZA REYES GOMEZ</t>
  </si>
  <si>
    <t>DUVAN FELIPE CASTAÑEDA DAVILA</t>
  </si>
  <si>
    <t>JUAN SEBASTIAN CARVAJAL CASTRO</t>
  </si>
  <si>
    <t>PEDRO ESTEBAN SUA BELTRAN</t>
  </si>
  <si>
    <t>CRISTIAN ASTORQUIZA PACHECO</t>
  </si>
  <si>
    <t>JONATHAN YESID REYES TORRES</t>
  </si>
  <si>
    <t>JORGE LEMOS MATURANA</t>
  </si>
  <si>
    <t>ANDER MUNERA HERNANDEZ</t>
  </si>
  <si>
    <t>MARIA CAMILA MORENO SILVA</t>
  </si>
  <si>
    <t>Total Recaudado</t>
  </si>
  <si>
    <t xml:space="preserve">Junior y Mayores modalidad Kata </t>
  </si>
  <si>
    <t>CANTIDAD DE PARTICIPANTES</t>
  </si>
  <si>
    <t>Infantil</t>
  </si>
  <si>
    <t>Cadetes</t>
  </si>
  <si>
    <t>Junior modalidad Kumite</t>
  </si>
  <si>
    <t>Mayores modalidad Kumite</t>
  </si>
  <si>
    <t>Senior</t>
  </si>
  <si>
    <t>10% DE RECAUDADO X CATEGORIA</t>
  </si>
  <si>
    <t>1 LUGAR (6%)</t>
  </si>
  <si>
    <t>2 LUGAR (3%)</t>
  </si>
  <si>
    <t>3 LUGAR (1%)</t>
  </si>
  <si>
    <t>VALOR INCENTIVOS</t>
  </si>
  <si>
    <t>Incentivo Delegación 10%</t>
  </si>
  <si>
    <t>DIVISION</t>
  </si>
  <si>
    <t>VALOR DEL INCENTIVO</t>
  </si>
  <si>
    <t>OPEN</t>
  </si>
  <si>
    <t>FEMENINO AVANZADO</t>
  </si>
  <si>
    <t>MILIUSKA DEL VALLE URBANO MENA</t>
  </si>
  <si>
    <t>KARAEN TATIANA FORERO PARDO</t>
  </si>
  <si>
    <t>MASCULINO AVANZADO</t>
  </si>
  <si>
    <t>JUVENIL</t>
  </si>
  <si>
    <t>STEVEN SAAVEDRA RAMO</t>
  </si>
  <si>
    <t xml:space="preserve">POLO DE DESARROLLO VIRREY SUR KARATE 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</si>
</sst>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2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0" fillId="0" borderId="0" xfId="1" applyNumberFormat="1" applyFont="1" applyAlignment="1">
      <alignment vertical="center"/>
    </xf>
    <xf numFmtId="166" fontId="0" fillId="0" borderId="0" xfId="1" applyNumberFormat="1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5" fontId="5" fillId="6" borderId="25" xfId="2" applyNumberFormat="1" applyBorder="1" applyAlignment="1">
      <alignment horizontal="center" vertical="center"/>
    </xf>
    <xf numFmtId="165" fontId="5" fillId="6" borderId="0" xfId="2" applyNumberFormat="1" applyAlignment="1">
      <alignment vertical="center"/>
    </xf>
    <xf numFmtId="165" fontId="5" fillId="6" borderId="0" xfId="2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65" fontId="0" fillId="0" borderId="0" xfId="1" applyNumberFormat="1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5" fontId="0" fillId="8" borderId="20" xfId="0" applyNumberForma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 wrapText="1"/>
    </xf>
    <xf numFmtId="165" fontId="0" fillId="5" borderId="27" xfId="0" applyNumberFormat="1" applyFill="1" applyBorder="1" applyAlignment="1">
      <alignment horizontal="center" vertical="center" wrapText="1"/>
    </xf>
    <xf numFmtId="165" fontId="0" fillId="5" borderId="2" xfId="0" applyNumberFormat="1" applyFill="1" applyBorder="1" applyAlignment="1">
      <alignment horizontal="center" vertical="center" wrapText="1"/>
    </xf>
    <xf numFmtId="165" fontId="0" fillId="5" borderId="29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165" fontId="0" fillId="9" borderId="6" xfId="0" applyNumberForma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65" fontId="0" fillId="9" borderId="1" xfId="0" applyNumberForma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165" fontId="5" fillId="6" borderId="0" xfId="2" applyNumberFormat="1" applyAlignment="1">
      <alignment horizontal="center" vertical="center" wrapText="1"/>
    </xf>
    <xf numFmtId="166" fontId="0" fillId="0" borderId="29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2" xfId="1" applyNumberFormat="1" applyFont="1" applyBorder="1" applyAlignment="1">
      <alignment horizontal="center" vertical="center" wrapText="1"/>
    </xf>
    <xf numFmtId="166" fontId="0" fillId="0" borderId="34" xfId="1" applyNumberFormat="1" applyFont="1" applyBorder="1" applyAlignment="1">
      <alignment horizontal="center" vertical="center" wrapText="1"/>
    </xf>
    <xf numFmtId="166" fontId="0" fillId="0" borderId="35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165" fontId="0" fillId="0" borderId="35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166" fontId="0" fillId="0" borderId="39" xfId="1" applyNumberFormat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5" fontId="0" fillId="0" borderId="27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6" fontId="0" fillId="0" borderId="9" xfId="1" applyNumberFormat="1" applyFont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9" borderId="7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165" fontId="0" fillId="9" borderId="6" xfId="0" applyNumberFormat="1" applyFill="1" applyBorder="1" applyAlignment="1">
      <alignment horizontal="center" vertical="center" wrapText="1"/>
    </xf>
    <xf numFmtId="165" fontId="0" fillId="9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1" applyNumberFormat="1" applyFont="1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166" fontId="0" fillId="0" borderId="27" xfId="1" applyNumberFormat="1" applyFont="1" applyBorder="1" applyAlignment="1">
      <alignment horizontal="center" vertical="center" wrapText="1"/>
    </xf>
    <xf numFmtId="166" fontId="0" fillId="0" borderId="10" xfId="1" applyNumberFormat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vertical="center" wrapText="1"/>
    </xf>
    <xf numFmtId="166" fontId="0" fillId="0" borderId="9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0" fillId="8" borderId="19" xfId="0" applyNumberFormat="1" applyFill="1" applyBorder="1" applyAlignment="1">
      <alignment horizontal="center" vertical="center" wrapText="1"/>
    </xf>
    <xf numFmtId="165" fontId="0" fillId="8" borderId="21" xfId="0" applyNumberForma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36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165" fontId="0" fillId="10" borderId="30" xfId="0" applyNumberFormat="1" applyFill="1" applyBorder="1" applyAlignment="1">
      <alignment horizontal="center" vertical="center" wrapText="1"/>
    </xf>
    <xf numFmtId="165" fontId="0" fillId="10" borderId="32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Énfasis2" xfId="2" builtinId="33"/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indowProtection="1" zoomScale="85" zoomScaleNormal="85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D42" sqref="D42"/>
    </sheetView>
  </sheetViews>
  <sheetFormatPr baseColWidth="10" defaultColWidth="9.140625" defaultRowHeight="15" x14ac:dyDescent="0.25"/>
  <cols>
    <col min="1" max="1" width="3.140625" style="113" bestFit="1" customWidth="1"/>
    <col min="2" max="2" width="13.28515625" style="113" customWidth="1"/>
    <col min="3" max="3" width="11.7109375" style="113" bestFit="1" customWidth="1"/>
    <col min="4" max="5" width="14.85546875" style="113" customWidth="1"/>
    <col min="6" max="6" width="24.42578125" style="113" customWidth="1"/>
    <col min="7" max="7" width="12" style="113" customWidth="1"/>
    <col min="8" max="8" width="16.28515625" style="113" customWidth="1"/>
    <col min="9" max="9" width="9.28515625" style="113" bestFit="1" customWidth="1"/>
    <col min="10" max="10" width="20.28515625" style="113" bestFit="1" customWidth="1"/>
    <col min="11" max="11" width="15.28515625" style="113" hidden="1" customWidth="1"/>
    <col min="12" max="12" width="10.140625" style="113" hidden="1" customWidth="1"/>
    <col min="13" max="13" width="11.140625" style="113" bestFit="1" customWidth="1"/>
    <col min="14" max="14" width="12.140625" style="113" customWidth="1"/>
    <col min="15" max="15" width="11.85546875" style="113" customWidth="1"/>
    <col min="16" max="18" width="9.7109375" style="113" customWidth="1"/>
    <col min="19" max="19" width="13" style="113" customWidth="1"/>
    <col min="20" max="20" width="2.7109375" style="113" customWidth="1"/>
    <col min="21" max="16384" width="9.140625" style="113"/>
  </cols>
  <sheetData>
    <row r="1" spans="1:19" ht="45" x14ac:dyDescent="0.25">
      <c r="A1" s="67"/>
      <c r="B1" s="120" t="s">
        <v>0</v>
      </c>
      <c r="C1" s="120" t="s">
        <v>184</v>
      </c>
      <c r="D1" s="120" t="s">
        <v>185</v>
      </c>
      <c r="E1" s="120" t="s">
        <v>3</v>
      </c>
      <c r="F1" s="120" t="s">
        <v>4</v>
      </c>
      <c r="G1" s="120" t="s">
        <v>5</v>
      </c>
      <c r="H1" s="120" t="s">
        <v>10</v>
      </c>
      <c r="I1" s="120" t="s">
        <v>66</v>
      </c>
      <c r="J1" s="120" t="s">
        <v>6</v>
      </c>
      <c r="K1" s="120" t="s">
        <v>37</v>
      </c>
      <c r="L1" s="119"/>
      <c r="M1" s="119" t="s">
        <v>267</v>
      </c>
      <c r="N1" s="119" t="s">
        <v>138</v>
      </c>
      <c r="O1" s="119" t="s">
        <v>279</v>
      </c>
      <c r="P1" s="119" t="s">
        <v>135</v>
      </c>
      <c r="Q1" s="119" t="s">
        <v>136</v>
      </c>
      <c r="R1" s="119" t="s">
        <v>137</v>
      </c>
      <c r="S1" s="121" t="s">
        <v>280</v>
      </c>
    </row>
    <row r="2" spans="1:19" ht="30" x14ac:dyDescent="0.25">
      <c r="A2" s="68">
        <v>1</v>
      </c>
      <c r="B2" s="130" t="s">
        <v>9</v>
      </c>
      <c r="C2" s="130" t="s">
        <v>2</v>
      </c>
      <c r="D2" s="130" t="s">
        <v>22</v>
      </c>
      <c r="E2" s="130" t="s">
        <v>186</v>
      </c>
      <c r="F2" s="5" t="s">
        <v>179</v>
      </c>
      <c r="G2" s="5">
        <v>1</v>
      </c>
      <c r="H2" s="5" t="s">
        <v>17</v>
      </c>
      <c r="I2" s="5">
        <v>10</v>
      </c>
      <c r="J2" s="5" t="s">
        <v>8</v>
      </c>
      <c r="K2" s="130" t="s">
        <v>26</v>
      </c>
      <c r="L2" s="115">
        <v>45000</v>
      </c>
      <c r="M2" s="133">
        <f>SUM(L2:L7)</f>
        <v>270000</v>
      </c>
      <c r="N2" s="133">
        <f>M2*20%</f>
        <v>54000</v>
      </c>
      <c r="O2" s="127">
        <f>M2-N2</f>
        <v>216000</v>
      </c>
      <c r="P2" s="127">
        <f>O2*50%</f>
        <v>108000</v>
      </c>
      <c r="Q2" s="127">
        <f>O2*30%</f>
        <v>64800</v>
      </c>
      <c r="R2" s="127">
        <f>O2*10%</f>
        <v>21600</v>
      </c>
      <c r="S2" s="123">
        <f>+O31*10%</f>
        <v>104400</v>
      </c>
    </row>
    <row r="3" spans="1:19" ht="30" x14ac:dyDescent="0.25">
      <c r="A3" s="68">
        <v>2</v>
      </c>
      <c r="B3" s="131"/>
      <c r="C3" s="131"/>
      <c r="D3" s="131"/>
      <c r="E3" s="131"/>
      <c r="F3" s="7" t="s">
        <v>180</v>
      </c>
      <c r="G3" s="7">
        <v>2</v>
      </c>
      <c r="H3" s="7" t="s">
        <v>16</v>
      </c>
      <c r="I3" s="7">
        <v>7</v>
      </c>
      <c r="J3" s="7" t="s">
        <v>8</v>
      </c>
      <c r="K3" s="131"/>
      <c r="L3" s="115">
        <v>45000</v>
      </c>
      <c r="M3" s="134"/>
      <c r="N3" s="134"/>
      <c r="O3" s="128"/>
      <c r="P3" s="128"/>
      <c r="Q3" s="128"/>
      <c r="R3" s="128"/>
      <c r="S3" s="124"/>
    </row>
    <row r="4" spans="1:19" ht="30" x14ac:dyDescent="0.25">
      <c r="A4" s="68">
        <v>3</v>
      </c>
      <c r="B4" s="131"/>
      <c r="C4" s="131"/>
      <c r="D4" s="131"/>
      <c r="E4" s="131"/>
      <c r="F4" s="9" t="s">
        <v>181</v>
      </c>
      <c r="G4" s="9">
        <v>3</v>
      </c>
      <c r="H4" s="9" t="s">
        <v>16</v>
      </c>
      <c r="I4" s="9">
        <v>4</v>
      </c>
      <c r="J4" s="9" t="s">
        <v>8</v>
      </c>
      <c r="K4" s="131"/>
      <c r="L4" s="115">
        <v>45000</v>
      </c>
      <c r="M4" s="134"/>
      <c r="N4" s="134"/>
      <c r="O4" s="128"/>
      <c r="P4" s="128"/>
      <c r="Q4" s="128"/>
      <c r="R4" s="128"/>
      <c r="S4" s="124"/>
    </row>
    <row r="5" spans="1:19" ht="30" x14ac:dyDescent="0.25">
      <c r="A5" s="68">
        <v>4</v>
      </c>
      <c r="B5" s="131"/>
      <c r="C5" s="131"/>
      <c r="D5" s="131"/>
      <c r="E5" s="131"/>
      <c r="F5" s="114" t="s">
        <v>24</v>
      </c>
      <c r="G5" s="114">
        <v>4</v>
      </c>
      <c r="H5" s="114" t="s">
        <v>16</v>
      </c>
      <c r="I5" s="114"/>
      <c r="J5" s="114"/>
      <c r="K5" s="131"/>
      <c r="L5" s="115">
        <v>45000</v>
      </c>
      <c r="M5" s="134"/>
      <c r="N5" s="134"/>
      <c r="O5" s="128"/>
      <c r="P5" s="128"/>
      <c r="Q5" s="128"/>
      <c r="R5" s="128"/>
      <c r="S5" s="124"/>
    </row>
    <row r="6" spans="1:19" ht="30" x14ac:dyDescent="0.25">
      <c r="A6" s="68">
        <v>5</v>
      </c>
      <c r="B6" s="131"/>
      <c r="C6" s="131"/>
      <c r="D6" s="131"/>
      <c r="E6" s="131"/>
      <c r="F6" s="114" t="s">
        <v>23</v>
      </c>
      <c r="G6" s="114">
        <v>5</v>
      </c>
      <c r="H6" s="114" t="s">
        <v>14</v>
      </c>
      <c r="I6" s="114"/>
      <c r="J6" s="114"/>
      <c r="K6" s="131"/>
      <c r="L6" s="115">
        <v>45000</v>
      </c>
      <c r="M6" s="134"/>
      <c r="N6" s="134"/>
      <c r="O6" s="128"/>
      <c r="P6" s="128"/>
      <c r="Q6" s="128"/>
      <c r="R6" s="128"/>
      <c r="S6" s="124"/>
    </row>
    <row r="7" spans="1:19" ht="30" x14ac:dyDescent="0.25">
      <c r="A7" s="68">
        <v>6</v>
      </c>
      <c r="B7" s="131"/>
      <c r="C7" s="131"/>
      <c r="D7" s="132"/>
      <c r="E7" s="132"/>
      <c r="F7" s="114" t="s">
        <v>25</v>
      </c>
      <c r="G7" s="114">
        <v>6</v>
      </c>
      <c r="H7" s="114" t="s">
        <v>15</v>
      </c>
      <c r="I7" s="114"/>
      <c r="J7" s="114"/>
      <c r="K7" s="132"/>
      <c r="L7" s="115">
        <v>45000</v>
      </c>
      <c r="M7" s="135"/>
      <c r="N7" s="135"/>
      <c r="O7" s="129"/>
      <c r="P7" s="129"/>
      <c r="Q7" s="129"/>
      <c r="R7" s="129"/>
      <c r="S7" s="124"/>
    </row>
    <row r="8" spans="1:19" ht="30" x14ac:dyDescent="0.25">
      <c r="A8" s="68">
        <v>7</v>
      </c>
      <c r="B8" s="131"/>
      <c r="C8" s="131"/>
      <c r="D8" s="130" t="s">
        <v>7</v>
      </c>
      <c r="E8" s="130" t="s">
        <v>186</v>
      </c>
      <c r="F8" s="5" t="s">
        <v>175</v>
      </c>
      <c r="G8" s="5">
        <v>1</v>
      </c>
      <c r="H8" s="5" t="s">
        <v>57</v>
      </c>
      <c r="I8" s="5">
        <v>10</v>
      </c>
      <c r="J8" s="5" t="s">
        <v>8</v>
      </c>
      <c r="K8" s="130" t="s">
        <v>21</v>
      </c>
      <c r="L8" s="115">
        <v>45000</v>
      </c>
      <c r="M8" s="133">
        <f>SUM(L8:L16)</f>
        <v>405000</v>
      </c>
      <c r="N8" s="133">
        <f>M8*20%</f>
        <v>81000</v>
      </c>
      <c r="O8" s="133">
        <f>M8-N8</f>
        <v>324000</v>
      </c>
      <c r="P8" s="133">
        <f>O8*50%</f>
        <v>162000</v>
      </c>
      <c r="Q8" s="133">
        <f>O8*30%</f>
        <v>97200</v>
      </c>
      <c r="R8" s="133">
        <f>O8*10%</f>
        <v>32400</v>
      </c>
      <c r="S8" s="124"/>
    </row>
    <row r="9" spans="1:19" ht="30" x14ac:dyDescent="0.25">
      <c r="A9" s="68">
        <v>8</v>
      </c>
      <c r="B9" s="131"/>
      <c r="C9" s="131"/>
      <c r="D9" s="131"/>
      <c r="E9" s="131"/>
      <c r="F9" s="7" t="s">
        <v>182</v>
      </c>
      <c r="G9" s="7">
        <v>2</v>
      </c>
      <c r="H9" s="7" t="s">
        <v>17</v>
      </c>
      <c r="I9" s="7">
        <v>7</v>
      </c>
      <c r="J9" s="7" t="s">
        <v>8</v>
      </c>
      <c r="K9" s="131"/>
      <c r="L9" s="115">
        <v>45000</v>
      </c>
      <c r="M9" s="134"/>
      <c r="N9" s="131"/>
      <c r="O9" s="131"/>
      <c r="P9" s="131"/>
      <c r="Q9" s="131"/>
      <c r="R9" s="131"/>
      <c r="S9" s="124"/>
    </row>
    <row r="10" spans="1:19" ht="30" x14ac:dyDescent="0.25">
      <c r="A10" s="68">
        <v>9</v>
      </c>
      <c r="B10" s="131"/>
      <c r="C10" s="131"/>
      <c r="D10" s="131"/>
      <c r="E10" s="131"/>
      <c r="F10" s="9" t="s">
        <v>183</v>
      </c>
      <c r="G10" s="9">
        <v>3</v>
      </c>
      <c r="H10" s="9" t="s">
        <v>16</v>
      </c>
      <c r="I10" s="9">
        <v>4</v>
      </c>
      <c r="J10" s="9" t="s">
        <v>8</v>
      </c>
      <c r="K10" s="131"/>
      <c r="L10" s="115">
        <v>45000</v>
      </c>
      <c r="M10" s="134"/>
      <c r="N10" s="131"/>
      <c r="O10" s="131"/>
      <c r="P10" s="131"/>
      <c r="Q10" s="131"/>
      <c r="R10" s="131"/>
      <c r="S10" s="124"/>
    </row>
    <row r="11" spans="1:19" ht="30" x14ac:dyDescent="0.25">
      <c r="A11" s="68">
        <v>10</v>
      </c>
      <c r="B11" s="131"/>
      <c r="C11" s="131"/>
      <c r="D11" s="131"/>
      <c r="E11" s="131"/>
      <c r="F11" s="114" t="s">
        <v>20</v>
      </c>
      <c r="G11" s="114">
        <v>4</v>
      </c>
      <c r="H11" s="114" t="s">
        <v>19</v>
      </c>
      <c r="I11" s="114"/>
      <c r="J11" s="114"/>
      <c r="K11" s="131"/>
      <c r="L11" s="115">
        <v>45000</v>
      </c>
      <c r="M11" s="134"/>
      <c r="N11" s="131"/>
      <c r="O11" s="131"/>
      <c r="P11" s="131"/>
      <c r="Q11" s="131"/>
      <c r="R11" s="131"/>
      <c r="S11" s="124"/>
    </row>
    <row r="12" spans="1:19" ht="30" x14ac:dyDescent="0.25">
      <c r="A12" s="68">
        <v>11</v>
      </c>
      <c r="B12" s="131"/>
      <c r="C12" s="131"/>
      <c r="D12" s="131"/>
      <c r="E12" s="131"/>
      <c r="F12" s="114" t="s">
        <v>12</v>
      </c>
      <c r="G12" s="114">
        <v>5</v>
      </c>
      <c r="H12" s="114" t="s">
        <v>15</v>
      </c>
      <c r="I12" s="114"/>
      <c r="J12" s="114"/>
      <c r="K12" s="131"/>
      <c r="L12" s="115">
        <v>45000</v>
      </c>
      <c r="M12" s="134"/>
      <c r="N12" s="131"/>
      <c r="O12" s="131"/>
      <c r="P12" s="131"/>
      <c r="Q12" s="131"/>
      <c r="R12" s="131"/>
      <c r="S12" s="124"/>
    </row>
    <row r="13" spans="1:19" ht="30" x14ac:dyDescent="0.25">
      <c r="A13" s="68">
        <v>12</v>
      </c>
      <c r="B13" s="131"/>
      <c r="C13" s="131"/>
      <c r="D13" s="131"/>
      <c r="E13" s="131"/>
      <c r="F13" s="54" t="s">
        <v>18</v>
      </c>
      <c r="G13" s="114">
        <v>6</v>
      </c>
      <c r="H13" s="114" t="s">
        <v>14</v>
      </c>
      <c r="I13" s="114"/>
      <c r="J13" s="114"/>
      <c r="K13" s="131"/>
      <c r="L13" s="115">
        <v>45000</v>
      </c>
      <c r="M13" s="134"/>
      <c r="N13" s="131"/>
      <c r="O13" s="131"/>
      <c r="P13" s="131"/>
      <c r="Q13" s="131"/>
      <c r="R13" s="131"/>
      <c r="S13" s="124"/>
    </row>
    <row r="14" spans="1:19" ht="30" x14ac:dyDescent="0.25">
      <c r="A14" s="68">
        <v>13</v>
      </c>
      <c r="B14" s="131"/>
      <c r="C14" s="131"/>
      <c r="D14" s="131"/>
      <c r="E14" s="131"/>
      <c r="F14" s="54" t="s">
        <v>13</v>
      </c>
      <c r="G14" s="114">
        <v>7</v>
      </c>
      <c r="H14" s="114" t="s">
        <v>14</v>
      </c>
      <c r="I14" s="114"/>
      <c r="J14" s="114"/>
      <c r="K14" s="131"/>
      <c r="L14" s="115">
        <v>45000</v>
      </c>
      <c r="M14" s="134"/>
      <c r="N14" s="131"/>
      <c r="O14" s="131"/>
      <c r="P14" s="131"/>
      <c r="Q14" s="131"/>
      <c r="R14" s="131"/>
      <c r="S14" s="124"/>
    </row>
    <row r="15" spans="1:19" x14ac:dyDescent="0.25">
      <c r="A15" s="68">
        <v>14</v>
      </c>
      <c r="B15" s="131"/>
      <c r="C15" s="131"/>
      <c r="D15" s="131"/>
      <c r="E15" s="131"/>
      <c r="F15" s="54" t="s">
        <v>177</v>
      </c>
      <c r="G15" s="114">
        <v>8</v>
      </c>
      <c r="H15" s="114" t="s">
        <v>57</v>
      </c>
      <c r="I15" s="114"/>
      <c r="J15" s="114"/>
      <c r="K15" s="131"/>
      <c r="L15" s="115">
        <v>45000</v>
      </c>
      <c r="M15" s="134"/>
      <c r="N15" s="131"/>
      <c r="O15" s="131"/>
      <c r="P15" s="131"/>
      <c r="Q15" s="131"/>
      <c r="R15" s="131"/>
      <c r="S15" s="124"/>
    </row>
    <row r="16" spans="1:19" ht="30" x14ac:dyDescent="0.25">
      <c r="A16" s="68">
        <v>15</v>
      </c>
      <c r="B16" s="131"/>
      <c r="C16" s="132"/>
      <c r="D16" s="132"/>
      <c r="E16" s="132"/>
      <c r="F16" s="54" t="s">
        <v>176</v>
      </c>
      <c r="G16" s="114">
        <v>9</v>
      </c>
      <c r="H16" s="114" t="s">
        <v>11</v>
      </c>
      <c r="I16" s="114"/>
      <c r="J16" s="114"/>
      <c r="K16" s="132"/>
      <c r="L16" s="115">
        <v>45000</v>
      </c>
      <c r="M16" s="135"/>
      <c r="N16" s="132"/>
      <c r="O16" s="132"/>
      <c r="P16" s="132"/>
      <c r="Q16" s="132"/>
      <c r="R16" s="132"/>
      <c r="S16" s="124"/>
    </row>
    <row r="17" spans="1:20" ht="30" x14ac:dyDescent="0.25">
      <c r="A17" s="68">
        <v>16</v>
      </c>
      <c r="B17" s="131"/>
      <c r="C17" s="130" t="s">
        <v>27</v>
      </c>
      <c r="D17" s="130" t="s">
        <v>11</v>
      </c>
      <c r="E17" s="130" t="s">
        <v>186</v>
      </c>
      <c r="F17" s="5" t="s">
        <v>178</v>
      </c>
      <c r="G17" s="5">
        <v>1</v>
      </c>
      <c r="H17" s="5" t="s">
        <v>28</v>
      </c>
      <c r="I17" s="5">
        <v>10</v>
      </c>
      <c r="J17" s="5" t="s">
        <v>8</v>
      </c>
      <c r="K17" s="130" t="s">
        <v>36</v>
      </c>
      <c r="L17" s="115">
        <v>45000</v>
      </c>
      <c r="M17" s="133">
        <f>SUM(L17:L23)</f>
        <v>315000</v>
      </c>
      <c r="N17" s="133">
        <f>M17*20%</f>
        <v>63000</v>
      </c>
      <c r="O17" s="127">
        <f>M17-N17</f>
        <v>252000</v>
      </c>
      <c r="P17" s="127">
        <f>O17*50%</f>
        <v>126000</v>
      </c>
      <c r="Q17" s="127">
        <f>O17*30%</f>
        <v>75600</v>
      </c>
      <c r="R17" s="127">
        <f>O17*10%</f>
        <v>25200</v>
      </c>
      <c r="S17" s="124"/>
    </row>
    <row r="18" spans="1:20" ht="30" x14ac:dyDescent="0.25">
      <c r="A18" s="68">
        <v>17</v>
      </c>
      <c r="B18" s="131"/>
      <c r="C18" s="131"/>
      <c r="D18" s="131"/>
      <c r="E18" s="131"/>
      <c r="F18" s="7" t="s">
        <v>29</v>
      </c>
      <c r="G18" s="7">
        <v>2</v>
      </c>
      <c r="H18" s="7" t="s">
        <v>16</v>
      </c>
      <c r="I18" s="7">
        <v>7</v>
      </c>
      <c r="J18" s="7" t="s">
        <v>8</v>
      </c>
      <c r="K18" s="131"/>
      <c r="L18" s="115">
        <v>45000</v>
      </c>
      <c r="M18" s="131"/>
      <c r="N18" s="131"/>
      <c r="O18" s="128"/>
      <c r="P18" s="128"/>
      <c r="Q18" s="128"/>
      <c r="R18" s="128"/>
      <c r="S18" s="124"/>
    </row>
    <row r="19" spans="1:20" ht="30" x14ac:dyDescent="0.25">
      <c r="A19" s="68">
        <v>18</v>
      </c>
      <c r="B19" s="131"/>
      <c r="C19" s="131"/>
      <c r="D19" s="131"/>
      <c r="E19" s="131"/>
      <c r="F19" s="9" t="s">
        <v>30</v>
      </c>
      <c r="G19" s="9">
        <v>3</v>
      </c>
      <c r="H19" s="9" t="s">
        <v>17</v>
      </c>
      <c r="I19" s="9">
        <v>4</v>
      </c>
      <c r="J19" s="9" t="s">
        <v>8</v>
      </c>
      <c r="K19" s="131"/>
      <c r="L19" s="115">
        <v>45000</v>
      </c>
      <c r="M19" s="131"/>
      <c r="N19" s="131"/>
      <c r="O19" s="128"/>
      <c r="P19" s="128"/>
      <c r="Q19" s="128"/>
      <c r="R19" s="128"/>
      <c r="S19" s="124"/>
    </row>
    <row r="20" spans="1:20" ht="30" x14ac:dyDescent="0.25">
      <c r="A20" s="68">
        <v>19</v>
      </c>
      <c r="B20" s="131"/>
      <c r="C20" s="131"/>
      <c r="D20" s="131"/>
      <c r="E20" s="131"/>
      <c r="F20" s="114" t="s">
        <v>34</v>
      </c>
      <c r="G20" s="114">
        <v>4</v>
      </c>
      <c r="H20" s="114" t="s">
        <v>11</v>
      </c>
      <c r="I20" s="114"/>
      <c r="J20" s="114"/>
      <c r="K20" s="131"/>
      <c r="L20" s="115">
        <v>45000</v>
      </c>
      <c r="M20" s="131"/>
      <c r="N20" s="131"/>
      <c r="O20" s="128"/>
      <c r="P20" s="128"/>
      <c r="Q20" s="128"/>
      <c r="R20" s="128"/>
      <c r="S20" s="124"/>
    </row>
    <row r="21" spans="1:20" ht="30" x14ac:dyDescent="0.25">
      <c r="A21" s="68">
        <v>20</v>
      </c>
      <c r="B21" s="131"/>
      <c r="C21" s="131"/>
      <c r="D21" s="131"/>
      <c r="E21" s="131"/>
      <c r="F21" s="114" t="s">
        <v>32</v>
      </c>
      <c r="G21" s="114">
        <v>5</v>
      </c>
      <c r="H21" s="114" t="s">
        <v>16</v>
      </c>
      <c r="I21" s="114"/>
      <c r="J21" s="114"/>
      <c r="K21" s="131"/>
      <c r="L21" s="115">
        <v>45000</v>
      </c>
      <c r="M21" s="131"/>
      <c r="N21" s="131"/>
      <c r="O21" s="128"/>
      <c r="P21" s="128"/>
      <c r="Q21" s="128"/>
      <c r="R21" s="128"/>
      <c r="S21" s="124"/>
    </row>
    <row r="22" spans="1:20" ht="30" x14ac:dyDescent="0.25">
      <c r="A22" s="68">
        <v>21</v>
      </c>
      <c r="B22" s="131"/>
      <c r="C22" s="131"/>
      <c r="D22" s="131"/>
      <c r="E22" s="131"/>
      <c r="F22" s="114" t="s">
        <v>31</v>
      </c>
      <c r="G22" s="114">
        <v>6</v>
      </c>
      <c r="H22" s="114" t="s">
        <v>16</v>
      </c>
      <c r="I22" s="114"/>
      <c r="J22" s="114"/>
      <c r="K22" s="131"/>
      <c r="L22" s="115">
        <v>45000</v>
      </c>
      <c r="M22" s="131"/>
      <c r="N22" s="131"/>
      <c r="O22" s="128"/>
      <c r="P22" s="128"/>
      <c r="Q22" s="128"/>
      <c r="R22" s="128"/>
      <c r="S22" s="124"/>
    </row>
    <row r="23" spans="1:20" x14ac:dyDescent="0.25">
      <c r="A23" s="68">
        <v>22</v>
      </c>
      <c r="B23" s="132"/>
      <c r="C23" s="132"/>
      <c r="D23" s="132"/>
      <c r="E23" s="132"/>
      <c r="F23" s="114" t="s">
        <v>33</v>
      </c>
      <c r="G23" s="114">
        <v>7</v>
      </c>
      <c r="H23" s="114" t="s">
        <v>28</v>
      </c>
      <c r="I23" s="114"/>
      <c r="J23" s="114"/>
      <c r="K23" s="132"/>
      <c r="L23" s="115">
        <v>45000</v>
      </c>
      <c r="M23" s="132"/>
      <c r="N23" s="132"/>
      <c r="O23" s="129"/>
      <c r="P23" s="129"/>
      <c r="Q23" s="129"/>
      <c r="R23" s="129"/>
      <c r="S23" s="124"/>
    </row>
    <row r="24" spans="1:20" ht="30" x14ac:dyDescent="0.25">
      <c r="A24" s="68">
        <v>23</v>
      </c>
      <c r="B24" s="130" t="s">
        <v>1</v>
      </c>
      <c r="C24" s="130" t="s">
        <v>2</v>
      </c>
      <c r="D24" s="130" t="s">
        <v>11</v>
      </c>
      <c r="E24" s="130" t="s">
        <v>7</v>
      </c>
      <c r="F24" s="5" t="s">
        <v>175</v>
      </c>
      <c r="G24" s="5">
        <v>1</v>
      </c>
      <c r="H24" s="5" t="s">
        <v>57</v>
      </c>
      <c r="I24" s="5">
        <v>10</v>
      </c>
      <c r="J24" s="5" t="s">
        <v>8</v>
      </c>
      <c r="K24" s="130" t="s">
        <v>39</v>
      </c>
      <c r="L24" s="115">
        <v>45000</v>
      </c>
      <c r="M24" s="133">
        <f>SUM(L24:L30)</f>
        <v>315000</v>
      </c>
      <c r="N24" s="133">
        <f>M24*20%</f>
        <v>63000</v>
      </c>
      <c r="O24" s="127">
        <f>M24-N24</f>
        <v>252000</v>
      </c>
      <c r="P24" s="127">
        <f>O24*50%</f>
        <v>126000</v>
      </c>
      <c r="Q24" s="127">
        <f>O24*30%</f>
        <v>75600</v>
      </c>
      <c r="R24" s="127">
        <f>O24*10%</f>
        <v>25200</v>
      </c>
      <c r="S24" s="124"/>
    </row>
    <row r="25" spans="1:20" ht="15.75" x14ac:dyDescent="0.25">
      <c r="A25" s="68">
        <v>24</v>
      </c>
      <c r="B25" s="131"/>
      <c r="C25" s="131"/>
      <c r="D25" s="131"/>
      <c r="E25" s="131"/>
      <c r="F25" s="53" t="s">
        <v>177</v>
      </c>
      <c r="G25" s="7">
        <v>2</v>
      </c>
      <c r="H25" s="7" t="s">
        <v>57</v>
      </c>
      <c r="I25" s="7">
        <v>7</v>
      </c>
      <c r="J25" s="7" t="s">
        <v>8</v>
      </c>
      <c r="K25" s="131"/>
      <c r="L25" s="115">
        <v>45000</v>
      </c>
      <c r="M25" s="131"/>
      <c r="N25" s="131"/>
      <c r="O25" s="128"/>
      <c r="P25" s="128"/>
      <c r="Q25" s="128"/>
      <c r="R25" s="128"/>
      <c r="S25" s="124"/>
    </row>
    <row r="26" spans="1:20" ht="30" x14ac:dyDescent="0.25">
      <c r="A26" s="68">
        <v>25</v>
      </c>
      <c r="B26" s="131"/>
      <c r="C26" s="131"/>
      <c r="D26" s="131"/>
      <c r="E26" s="131"/>
      <c r="F26" s="9" t="s">
        <v>176</v>
      </c>
      <c r="G26" s="9">
        <v>3</v>
      </c>
      <c r="H26" s="9" t="s">
        <v>11</v>
      </c>
      <c r="I26" s="9">
        <v>4</v>
      </c>
      <c r="J26" s="9" t="s">
        <v>8</v>
      </c>
      <c r="K26" s="131"/>
      <c r="L26" s="115">
        <v>45000</v>
      </c>
      <c r="M26" s="131"/>
      <c r="N26" s="131"/>
      <c r="O26" s="128"/>
      <c r="P26" s="128"/>
      <c r="Q26" s="128"/>
      <c r="R26" s="128"/>
      <c r="S26" s="124"/>
    </row>
    <row r="27" spans="1:20" ht="30" x14ac:dyDescent="0.25">
      <c r="A27" s="68">
        <v>26</v>
      </c>
      <c r="B27" s="131"/>
      <c r="C27" s="131"/>
      <c r="D27" s="131"/>
      <c r="E27" s="131"/>
      <c r="F27" s="54" t="s">
        <v>18</v>
      </c>
      <c r="G27" s="114">
        <v>4</v>
      </c>
      <c r="H27" s="114" t="s">
        <v>14</v>
      </c>
      <c r="I27" s="114"/>
      <c r="J27" s="114"/>
      <c r="K27" s="131"/>
      <c r="L27" s="115">
        <v>45000</v>
      </c>
      <c r="M27" s="131"/>
      <c r="N27" s="131"/>
      <c r="O27" s="128"/>
      <c r="P27" s="128"/>
      <c r="Q27" s="128"/>
      <c r="R27" s="128"/>
      <c r="S27" s="124"/>
    </row>
    <row r="28" spans="1:20" ht="45" x14ac:dyDescent="0.25">
      <c r="A28" s="68">
        <v>27</v>
      </c>
      <c r="B28" s="131"/>
      <c r="C28" s="131"/>
      <c r="D28" s="131"/>
      <c r="E28" s="131"/>
      <c r="F28" s="54" t="s">
        <v>38</v>
      </c>
      <c r="G28" s="114">
        <v>5</v>
      </c>
      <c r="H28" s="114" t="s">
        <v>40</v>
      </c>
      <c r="I28" s="114"/>
      <c r="J28" s="114"/>
      <c r="K28" s="131"/>
      <c r="L28" s="115">
        <v>45000</v>
      </c>
      <c r="M28" s="131"/>
      <c r="N28" s="131"/>
      <c r="O28" s="128"/>
      <c r="P28" s="128"/>
      <c r="Q28" s="128"/>
      <c r="R28" s="128"/>
      <c r="S28" s="124"/>
    </row>
    <row r="29" spans="1:20" ht="30" x14ac:dyDescent="0.25">
      <c r="A29" s="68">
        <v>28</v>
      </c>
      <c r="B29" s="131"/>
      <c r="C29" s="131"/>
      <c r="D29" s="131"/>
      <c r="E29" s="131"/>
      <c r="F29" s="54" t="s">
        <v>12</v>
      </c>
      <c r="G29" s="114">
        <v>6</v>
      </c>
      <c r="H29" s="114" t="s">
        <v>15</v>
      </c>
      <c r="I29" s="114"/>
      <c r="J29" s="114"/>
      <c r="K29" s="131"/>
      <c r="L29" s="115">
        <v>45000</v>
      </c>
      <c r="M29" s="131"/>
      <c r="N29" s="131"/>
      <c r="O29" s="128"/>
      <c r="P29" s="128"/>
      <c r="Q29" s="128"/>
      <c r="R29" s="128"/>
      <c r="S29" s="124"/>
    </row>
    <row r="30" spans="1:20" ht="30.75" thickBot="1" x14ac:dyDescent="0.3">
      <c r="A30" s="70">
        <v>29</v>
      </c>
      <c r="B30" s="137"/>
      <c r="C30" s="137"/>
      <c r="D30" s="137"/>
      <c r="E30" s="137"/>
      <c r="F30" s="117" t="s">
        <v>25</v>
      </c>
      <c r="G30" s="117">
        <v>7</v>
      </c>
      <c r="H30" s="117" t="s">
        <v>15</v>
      </c>
      <c r="I30" s="117"/>
      <c r="J30" s="117"/>
      <c r="K30" s="137"/>
      <c r="L30" s="118">
        <v>45000</v>
      </c>
      <c r="M30" s="137"/>
      <c r="N30" s="137"/>
      <c r="O30" s="138"/>
      <c r="P30" s="138"/>
      <c r="Q30" s="138"/>
      <c r="R30" s="138"/>
      <c r="S30" s="125"/>
    </row>
    <row r="31" spans="1:20" ht="15" hidden="1" customHeight="1" x14ac:dyDescent="0.25">
      <c r="N31" s="61">
        <f>SUM(N2:N30)</f>
        <v>261000</v>
      </c>
      <c r="O31" s="61">
        <f>SUM(O2:O30)</f>
        <v>1044000</v>
      </c>
      <c r="P31" s="61">
        <f>SUM(P2:P30)</f>
        <v>522000</v>
      </c>
      <c r="Q31" s="61">
        <f>SUM(Q2:Q30)</f>
        <v>313200</v>
      </c>
      <c r="R31" s="61">
        <f>SUM(R2:R30)</f>
        <v>104400</v>
      </c>
      <c r="S31" s="61">
        <f>SUM(S2)</f>
        <v>104400</v>
      </c>
      <c r="T31" s="61"/>
    </row>
    <row r="32" spans="1:20" ht="15" hidden="1" customHeight="1" x14ac:dyDescent="0.25">
      <c r="G32" s="113">
        <f>+G30+G23+G16+G7</f>
        <v>29</v>
      </c>
      <c r="L32" s="61">
        <f>SUM(L2:L30)</f>
        <v>1305000</v>
      </c>
      <c r="M32" s="61">
        <f>SUM(M2:M30)</f>
        <v>1305000</v>
      </c>
      <c r="O32" s="61">
        <f>SUM(N31:O31)</f>
        <v>1305000</v>
      </c>
      <c r="S32" s="122">
        <f>SUM(P31:S31)</f>
        <v>1044000</v>
      </c>
    </row>
    <row r="33" spans="2:16" ht="15" customHeight="1" x14ac:dyDescent="0.25">
      <c r="B33" s="136"/>
      <c r="C33" s="136"/>
      <c r="D33" s="136"/>
      <c r="E33" s="116"/>
      <c r="F33" s="116"/>
      <c r="G33" s="116"/>
      <c r="H33" s="116"/>
      <c r="I33" s="116"/>
      <c r="J33" s="116"/>
      <c r="K33" s="116"/>
      <c r="L33" s="116"/>
    </row>
    <row r="34" spans="2:16" ht="15" customHeight="1" x14ac:dyDescent="0.25">
      <c r="H34" s="116"/>
      <c r="I34" s="116"/>
      <c r="J34" s="116"/>
      <c r="K34" s="116"/>
      <c r="L34" s="116"/>
      <c r="M34" s="116"/>
      <c r="N34" s="116"/>
      <c r="P34" s="116"/>
    </row>
    <row r="35" spans="2:16" ht="15" customHeight="1" x14ac:dyDescent="0.25">
      <c r="B35" s="126"/>
      <c r="C35" s="126"/>
      <c r="D35" s="126"/>
      <c r="E35" s="126"/>
      <c r="F35" s="126"/>
      <c r="H35" s="116"/>
      <c r="I35" s="116"/>
      <c r="J35" s="116"/>
      <c r="K35" s="116"/>
      <c r="L35" s="116"/>
      <c r="M35" s="116"/>
      <c r="O35" s="116"/>
      <c r="P35" s="116"/>
    </row>
    <row r="36" spans="2:16" x14ac:dyDescent="0.25">
      <c r="B36" s="126"/>
      <c r="C36" s="126"/>
      <c r="D36" s="126"/>
      <c r="E36" s="126"/>
      <c r="F36" s="126"/>
      <c r="H36" s="116"/>
      <c r="I36" s="116"/>
      <c r="J36" s="116"/>
    </row>
    <row r="37" spans="2:16" x14ac:dyDescent="0.25">
      <c r="H37" s="116"/>
      <c r="I37" s="116"/>
      <c r="J37" s="116"/>
    </row>
    <row r="38" spans="2:16" x14ac:dyDescent="0.25">
      <c r="G38" s="136"/>
      <c r="H38" s="136"/>
      <c r="I38" s="136"/>
    </row>
    <row r="39" spans="2:16" x14ac:dyDescent="0.25">
      <c r="G39" s="136"/>
      <c r="H39" s="136"/>
      <c r="I39" s="136"/>
    </row>
    <row r="40" spans="2:16" x14ac:dyDescent="0.25">
      <c r="G40" s="136"/>
      <c r="H40" s="136"/>
      <c r="I40" s="136"/>
    </row>
    <row r="41" spans="2:16" x14ac:dyDescent="0.25">
      <c r="G41" s="136"/>
      <c r="H41" s="136"/>
      <c r="I41" s="136"/>
    </row>
    <row r="42" spans="2:16" x14ac:dyDescent="0.25">
      <c r="G42" s="136"/>
      <c r="H42" s="136"/>
      <c r="I42" s="136"/>
    </row>
    <row r="43" spans="2:16" x14ac:dyDescent="0.25">
      <c r="G43" s="136"/>
      <c r="H43" s="136"/>
      <c r="I43" s="136"/>
    </row>
    <row r="44" spans="2:16" x14ac:dyDescent="0.25">
      <c r="G44" s="136"/>
      <c r="H44" s="136"/>
      <c r="I44" s="136"/>
    </row>
    <row r="45" spans="2:16" x14ac:dyDescent="0.25">
      <c r="G45" s="116"/>
    </row>
  </sheetData>
  <sheetProtection password="8C1E" sheet="1" objects="1" scenarios="1" autoFilter="0"/>
  <autoFilter ref="H1:H45"/>
  <mergeCells count="55">
    <mergeCell ref="N24:N30"/>
    <mergeCell ref="O24:O30"/>
    <mergeCell ref="P24:P30"/>
    <mergeCell ref="Q24:Q30"/>
    <mergeCell ref="R24:R30"/>
    <mergeCell ref="O17:O23"/>
    <mergeCell ref="P17:P23"/>
    <mergeCell ref="Q17:Q23"/>
    <mergeCell ref="R17:R23"/>
    <mergeCell ref="N8:N16"/>
    <mergeCell ref="N17:N23"/>
    <mergeCell ref="O8:O16"/>
    <mergeCell ref="P8:P16"/>
    <mergeCell ref="Q8:Q16"/>
    <mergeCell ref="R8:R16"/>
    <mergeCell ref="M8:M16"/>
    <mergeCell ref="M17:M23"/>
    <mergeCell ref="M24:M30"/>
    <mergeCell ref="D8:D16"/>
    <mergeCell ref="K8:K16"/>
    <mergeCell ref="K17:K23"/>
    <mergeCell ref="D17:D23"/>
    <mergeCell ref="D24:D30"/>
    <mergeCell ref="K24:K30"/>
    <mergeCell ref="B33:D33"/>
    <mergeCell ref="C24:C30"/>
    <mergeCell ref="B24:B30"/>
    <mergeCell ref="C17:C23"/>
    <mergeCell ref="B2:B23"/>
    <mergeCell ref="G41:I41"/>
    <mergeCell ref="G42:I42"/>
    <mergeCell ref="G43:I43"/>
    <mergeCell ref="G44:I44"/>
    <mergeCell ref="E8:E16"/>
    <mergeCell ref="E17:E23"/>
    <mergeCell ref="E24:E30"/>
    <mergeCell ref="G38:I38"/>
    <mergeCell ref="G39:I39"/>
    <mergeCell ref="G40:I40"/>
    <mergeCell ref="S2:S30"/>
    <mergeCell ref="B35:B36"/>
    <mergeCell ref="C35:C36"/>
    <mergeCell ref="D35:D36"/>
    <mergeCell ref="E35:E36"/>
    <mergeCell ref="F35:F36"/>
    <mergeCell ref="O2:O7"/>
    <mergeCell ref="P2:P7"/>
    <mergeCell ref="Q2:Q7"/>
    <mergeCell ref="R2:R7"/>
    <mergeCell ref="C2:C16"/>
    <mergeCell ref="D2:D7"/>
    <mergeCell ref="E2:E7"/>
    <mergeCell ref="K2:K7"/>
    <mergeCell ref="M2:M7"/>
    <mergeCell ref="N2:N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indowProtection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51" sqref="D51"/>
    </sheetView>
  </sheetViews>
  <sheetFormatPr baseColWidth="10" defaultColWidth="9.140625" defaultRowHeight="15" x14ac:dyDescent="0.25"/>
  <cols>
    <col min="1" max="1" width="3.140625" style="3" bestFit="1" customWidth="1"/>
    <col min="2" max="2" width="13.28515625" style="1" customWidth="1"/>
    <col min="3" max="3" width="11.7109375" style="1" bestFit="1" customWidth="1"/>
    <col min="4" max="4" width="14.85546875" style="2" customWidth="1"/>
    <col min="5" max="5" width="14.85546875" style="16" customWidth="1"/>
    <col min="6" max="6" width="22.5703125" style="2" bestFit="1" customWidth="1"/>
    <col min="7" max="7" width="9.140625" style="1"/>
    <col min="8" max="8" width="16.28515625" style="2" customWidth="1"/>
    <col min="9" max="9" width="9.28515625" style="2" bestFit="1" customWidth="1"/>
    <col min="10" max="10" width="20.28515625" style="1" bestFit="1" customWidth="1"/>
    <col min="11" max="11" width="15.28515625" style="1" hidden="1" customWidth="1"/>
    <col min="12" max="12" width="10.140625" style="1" hidden="1" customWidth="1"/>
    <col min="13" max="13" width="11.42578125" style="1" customWidth="1"/>
    <col min="14" max="14" width="13.7109375" style="3" customWidth="1"/>
    <col min="15" max="15" width="11.7109375" style="1" bestFit="1" customWidth="1"/>
    <col min="16" max="16" width="10" style="1" bestFit="1" customWidth="1"/>
    <col min="17" max="18" width="9.140625" style="1"/>
    <col min="19" max="19" width="14.28515625" style="1" customWidth="1"/>
    <col min="20" max="20" width="10.140625" style="1" bestFit="1" customWidth="1"/>
    <col min="21" max="16384" width="9.140625" style="1"/>
  </cols>
  <sheetData>
    <row r="1" spans="1:20" ht="45.75" customHeight="1" x14ac:dyDescent="0.25">
      <c r="A1" s="67"/>
      <c r="B1" s="95" t="s">
        <v>0</v>
      </c>
      <c r="C1" s="95" t="s">
        <v>184</v>
      </c>
      <c r="D1" s="95" t="s">
        <v>185</v>
      </c>
      <c r="E1" s="95" t="s">
        <v>3</v>
      </c>
      <c r="F1" s="95" t="s">
        <v>4</v>
      </c>
      <c r="G1" s="95" t="s">
        <v>5</v>
      </c>
      <c r="H1" s="95" t="s">
        <v>10</v>
      </c>
      <c r="I1" s="95" t="s">
        <v>66</v>
      </c>
      <c r="J1" s="95" t="s">
        <v>6</v>
      </c>
      <c r="K1" s="95" t="s">
        <v>37</v>
      </c>
      <c r="L1" s="96"/>
      <c r="M1" s="96" t="s">
        <v>267</v>
      </c>
      <c r="N1" s="96" t="s">
        <v>138</v>
      </c>
      <c r="O1" s="96" t="s">
        <v>279</v>
      </c>
      <c r="P1" s="96" t="s">
        <v>135</v>
      </c>
      <c r="Q1" s="96" t="s">
        <v>136</v>
      </c>
      <c r="R1" s="96" t="s">
        <v>137</v>
      </c>
      <c r="S1" s="97" t="s">
        <v>280</v>
      </c>
      <c r="T1" s="3"/>
    </row>
    <row r="2" spans="1:20" s="15" customFormat="1" ht="45" x14ac:dyDescent="0.25">
      <c r="A2" s="68">
        <v>1</v>
      </c>
      <c r="B2" s="140" t="s">
        <v>1</v>
      </c>
      <c r="C2" s="140" t="s">
        <v>27</v>
      </c>
      <c r="D2" s="140" t="s">
        <v>187</v>
      </c>
      <c r="E2" s="140" t="s">
        <v>186</v>
      </c>
      <c r="F2" s="5" t="s">
        <v>188</v>
      </c>
      <c r="G2" s="5">
        <v>1</v>
      </c>
      <c r="H2" s="5" t="s">
        <v>40</v>
      </c>
      <c r="I2" s="5">
        <v>10</v>
      </c>
      <c r="J2" s="5" t="s">
        <v>8</v>
      </c>
      <c r="K2" s="140" t="s">
        <v>64</v>
      </c>
      <c r="L2" s="69">
        <v>45000</v>
      </c>
      <c r="M2" s="141">
        <f>SUM(L2:L8)</f>
        <v>315000</v>
      </c>
      <c r="N2" s="141">
        <f>M2*20%</f>
        <v>63000</v>
      </c>
      <c r="O2" s="139">
        <f>M2-N2</f>
        <v>252000</v>
      </c>
      <c r="P2" s="139">
        <f>O2*50%</f>
        <v>126000</v>
      </c>
      <c r="Q2" s="139">
        <f>O2*30%</f>
        <v>75600</v>
      </c>
      <c r="R2" s="139">
        <f>O2*10%</f>
        <v>25200</v>
      </c>
      <c r="S2" s="145">
        <f>+O34*10%</f>
        <v>115200</v>
      </c>
    </row>
    <row r="3" spans="1:20" s="15" customFormat="1" ht="30" x14ac:dyDescent="0.25">
      <c r="A3" s="68">
        <v>2</v>
      </c>
      <c r="B3" s="140"/>
      <c r="C3" s="140"/>
      <c r="D3" s="140"/>
      <c r="E3" s="140"/>
      <c r="F3" s="7" t="s">
        <v>43</v>
      </c>
      <c r="G3" s="7">
        <v>2</v>
      </c>
      <c r="H3" s="7" t="s">
        <v>44</v>
      </c>
      <c r="I3" s="7">
        <v>7</v>
      </c>
      <c r="J3" s="7" t="s">
        <v>8</v>
      </c>
      <c r="K3" s="140"/>
      <c r="L3" s="69">
        <v>45000</v>
      </c>
      <c r="M3" s="141"/>
      <c r="N3" s="140"/>
      <c r="O3" s="139"/>
      <c r="P3" s="139"/>
      <c r="Q3" s="139"/>
      <c r="R3" s="139"/>
      <c r="S3" s="145"/>
    </row>
    <row r="4" spans="1:20" s="15" customFormat="1" ht="30" x14ac:dyDescent="0.25">
      <c r="A4" s="68">
        <v>3</v>
      </c>
      <c r="B4" s="140"/>
      <c r="C4" s="140"/>
      <c r="D4" s="140"/>
      <c r="E4" s="140"/>
      <c r="F4" s="9" t="s">
        <v>178</v>
      </c>
      <c r="G4" s="9">
        <v>3</v>
      </c>
      <c r="H4" s="9" t="s">
        <v>28</v>
      </c>
      <c r="I4" s="9">
        <v>4</v>
      </c>
      <c r="J4" s="9" t="s">
        <v>8</v>
      </c>
      <c r="K4" s="140"/>
      <c r="L4" s="69">
        <v>45000</v>
      </c>
      <c r="M4" s="141"/>
      <c r="N4" s="140"/>
      <c r="O4" s="139"/>
      <c r="P4" s="139"/>
      <c r="Q4" s="139"/>
      <c r="R4" s="139"/>
      <c r="S4" s="145"/>
    </row>
    <row r="5" spans="1:20" s="15" customFormat="1" ht="30" x14ac:dyDescent="0.25">
      <c r="A5" s="68">
        <v>4</v>
      </c>
      <c r="B5" s="140"/>
      <c r="C5" s="140"/>
      <c r="D5" s="140"/>
      <c r="E5" s="140"/>
      <c r="F5" s="54" t="s">
        <v>62</v>
      </c>
      <c r="G5" s="60">
        <v>4</v>
      </c>
      <c r="H5" s="60" t="s">
        <v>63</v>
      </c>
      <c r="I5" s="60"/>
      <c r="J5" s="60"/>
      <c r="K5" s="140"/>
      <c r="L5" s="69">
        <v>45000</v>
      </c>
      <c r="M5" s="141"/>
      <c r="N5" s="140"/>
      <c r="O5" s="139"/>
      <c r="P5" s="139"/>
      <c r="Q5" s="139"/>
      <c r="R5" s="139"/>
      <c r="S5" s="145"/>
    </row>
    <row r="6" spans="1:20" s="15" customFormat="1" ht="30" x14ac:dyDescent="0.25">
      <c r="A6" s="68">
        <v>5</v>
      </c>
      <c r="B6" s="140"/>
      <c r="C6" s="140"/>
      <c r="D6" s="140"/>
      <c r="E6" s="140"/>
      <c r="F6" s="54" t="s">
        <v>33</v>
      </c>
      <c r="G6" s="60">
        <v>5</v>
      </c>
      <c r="H6" s="60" t="s">
        <v>28</v>
      </c>
      <c r="I6" s="60"/>
      <c r="J6" s="60"/>
      <c r="K6" s="140"/>
      <c r="L6" s="69">
        <v>45000</v>
      </c>
      <c r="M6" s="141"/>
      <c r="N6" s="140"/>
      <c r="O6" s="139"/>
      <c r="P6" s="139"/>
      <c r="Q6" s="139"/>
      <c r="R6" s="139"/>
      <c r="S6" s="145"/>
    </row>
    <row r="7" spans="1:20" s="15" customFormat="1" ht="30" x14ac:dyDescent="0.25">
      <c r="A7" s="68">
        <v>6</v>
      </c>
      <c r="B7" s="140"/>
      <c r="C7" s="140"/>
      <c r="D7" s="140"/>
      <c r="E7" s="140"/>
      <c r="F7" s="60" t="s">
        <v>34</v>
      </c>
      <c r="G7" s="60">
        <v>6</v>
      </c>
      <c r="H7" s="60" t="s">
        <v>28</v>
      </c>
      <c r="I7" s="60"/>
      <c r="J7" s="60"/>
      <c r="K7" s="140"/>
      <c r="L7" s="69">
        <v>45000</v>
      </c>
      <c r="M7" s="141"/>
      <c r="N7" s="140"/>
      <c r="O7" s="139"/>
      <c r="P7" s="139"/>
      <c r="Q7" s="139"/>
      <c r="R7" s="139"/>
      <c r="S7" s="145"/>
    </row>
    <row r="8" spans="1:20" s="15" customFormat="1" ht="30" x14ac:dyDescent="0.25">
      <c r="A8" s="68">
        <v>7</v>
      </c>
      <c r="B8" s="140"/>
      <c r="C8" s="140"/>
      <c r="D8" s="140"/>
      <c r="E8" s="140"/>
      <c r="F8" s="60" t="s">
        <v>189</v>
      </c>
      <c r="G8" s="60">
        <v>7</v>
      </c>
      <c r="H8" s="60" t="s">
        <v>15</v>
      </c>
      <c r="I8" s="60"/>
      <c r="J8" s="60"/>
      <c r="K8" s="140"/>
      <c r="L8" s="69">
        <v>45000</v>
      </c>
      <c r="M8" s="141"/>
      <c r="N8" s="140"/>
      <c r="O8" s="139"/>
      <c r="P8" s="139"/>
      <c r="Q8" s="139"/>
      <c r="R8" s="139"/>
      <c r="S8" s="145"/>
    </row>
    <row r="9" spans="1:20" s="15" customFormat="1" ht="30" x14ac:dyDescent="0.25">
      <c r="A9" s="68">
        <v>8</v>
      </c>
      <c r="B9" s="140"/>
      <c r="C9" s="140" t="s">
        <v>2</v>
      </c>
      <c r="D9" s="140" t="s">
        <v>187</v>
      </c>
      <c r="E9" s="140" t="s">
        <v>186</v>
      </c>
      <c r="F9" s="5" t="s">
        <v>190</v>
      </c>
      <c r="G9" s="5">
        <v>1</v>
      </c>
      <c r="H9" s="5" t="s">
        <v>50</v>
      </c>
      <c r="I9" s="5">
        <v>10</v>
      </c>
      <c r="J9" s="5" t="s">
        <v>8</v>
      </c>
      <c r="K9" s="140" t="s">
        <v>65</v>
      </c>
      <c r="L9" s="69">
        <v>45000</v>
      </c>
      <c r="M9" s="141">
        <f>SUM(L9:L14)</f>
        <v>270000</v>
      </c>
      <c r="N9" s="141">
        <f>M9*20%</f>
        <v>54000</v>
      </c>
      <c r="O9" s="139">
        <f>M9-N9</f>
        <v>216000</v>
      </c>
      <c r="P9" s="139">
        <f>O9*50%</f>
        <v>108000</v>
      </c>
      <c r="Q9" s="139">
        <f>O9*30%</f>
        <v>64800</v>
      </c>
      <c r="R9" s="139">
        <f>O9*10%</f>
        <v>21600</v>
      </c>
      <c r="S9" s="145"/>
    </row>
    <row r="10" spans="1:20" s="15" customFormat="1" ht="45" x14ac:dyDescent="0.25">
      <c r="A10" s="68">
        <v>9</v>
      </c>
      <c r="B10" s="140"/>
      <c r="C10" s="140"/>
      <c r="D10" s="140"/>
      <c r="E10" s="140"/>
      <c r="F10" s="7" t="s">
        <v>191</v>
      </c>
      <c r="G10" s="7">
        <v>2</v>
      </c>
      <c r="H10" s="7" t="s">
        <v>40</v>
      </c>
      <c r="I10" s="7">
        <v>7</v>
      </c>
      <c r="J10" s="7" t="s">
        <v>8</v>
      </c>
      <c r="K10" s="140"/>
      <c r="L10" s="69">
        <v>45000</v>
      </c>
      <c r="M10" s="141"/>
      <c r="N10" s="140"/>
      <c r="O10" s="139"/>
      <c r="P10" s="139"/>
      <c r="Q10" s="139"/>
      <c r="R10" s="139"/>
      <c r="S10" s="145"/>
    </row>
    <row r="11" spans="1:20" s="15" customFormat="1" ht="45" x14ac:dyDescent="0.25">
      <c r="A11" s="68">
        <v>10</v>
      </c>
      <c r="B11" s="140"/>
      <c r="C11" s="140"/>
      <c r="D11" s="140"/>
      <c r="E11" s="140"/>
      <c r="F11" s="9" t="s">
        <v>192</v>
      </c>
      <c r="G11" s="9">
        <v>3</v>
      </c>
      <c r="H11" s="9" t="s">
        <v>40</v>
      </c>
      <c r="I11" s="9">
        <v>4</v>
      </c>
      <c r="J11" s="9" t="s">
        <v>8</v>
      </c>
      <c r="K11" s="140"/>
      <c r="L11" s="69">
        <v>45000</v>
      </c>
      <c r="M11" s="141"/>
      <c r="N11" s="140"/>
      <c r="O11" s="139"/>
      <c r="P11" s="139"/>
      <c r="Q11" s="139"/>
      <c r="R11" s="139"/>
      <c r="S11" s="145"/>
    </row>
    <row r="12" spans="1:20" s="15" customFormat="1" ht="45" x14ac:dyDescent="0.25">
      <c r="A12" s="68">
        <v>11</v>
      </c>
      <c r="B12" s="140"/>
      <c r="C12" s="140"/>
      <c r="D12" s="140"/>
      <c r="E12" s="140"/>
      <c r="F12" s="60" t="s">
        <v>193</v>
      </c>
      <c r="G12" s="60">
        <v>4</v>
      </c>
      <c r="H12" s="60" t="s">
        <v>40</v>
      </c>
      <c r="I12" s="60"/>
      <c r="J12" s="60"/>
      <c r="K12" s="140"/>
      <c r="L12" s="69">
        <v>45000</v>
      </c>
      <c r="M12" s="141"/>
      <c r="N12" s="140"/>
      <c r="O12" s="139"/>
      <c r="P12" s="139"/>
      <c r="Q12" s="139"/>
      <c r="R12" s="139"/>
      <c r="S12" s="145"/>
    </row>
    <row r="13" spans="1:20" s="15" customFormat="1" ht="30" x14ac:dyDescent="0.25">
      <c r="A13" s="68">
        <v>12</v>
      </c>
      <c r="B13" s="140"/>
      <c r="C13" s="140"/>
      <c r="D13" s="140"/>
      <c r="E13" s="140"/>
      <c r="F13" s="60" t="s">
        <v>53</v>
      </c>
      <c r="G13" s="60">
        <v>5</v>
      </c>
      <c r="H13" s="60" t="s">
        <v>54</v>
      </c>
      <c r="I13" s="60"/>
      <c r="J13" s="60"/>
      <c r="K13" s="140"/>
      <c r="L13" s="69">
        <v>45000</v>
      </c>
      <c r="M13" s="141"/>
      <c r="N13" s="140"/>
      <c r="O13" s="139"/>
      <c r="P13" s="139"/>
      <c r="Q13" s="139"/>
      <c r="R13" s="139"/>
      <c r="S13" s="145"/>
    </row>
    <row r="14" spans="1:20" s="15" customFormat="1" ht="15" customHeight="1" x14ac:dyDescent="0.25">
      <c r="A14" s="68">
        <v>13</v>
      </c>
      <c r="B14" s="140"/>
      <c r="C14" s="140"/>
      <c r="D14" s="140"/>
      <c r="E14" s="140"/>
      <c r="F14" s="60" t="s">
        <v>59</v>
      </c>
      <c r="G14" s="60">
        <v>6</v>
      </c>
      <c r="H14" s="60" t="s">
        <v>60</v>
      </c>
      <c r="I14" s="60"/>
      <c r="J14" s="60"/>
      <c r="K14" s="140"/>
      <c r="L14" s="69">
        <v>45000</v>
      </c>
      <c r="M14" s="141"/>
      <c r="N14" s="140"/>
      <c r="O14" s="139"/>
      <c r="P14" s="139"/>
      <c r="Q14" s="139"/>
      <c r="R14" s="139"/>
      <c r="S14" s="145"/>
    </row>
    <row r="15" spans="1:20" ht="30" x14ac:dyDescent="0.25">
      <c r="A15" s="68">
        <v>14</v>
      </c>
      <c r="B15" s="140" t="s">
        <v>9</v>
      </c>
      <c r="C15" s="140" t="s">
        <v>27</v>
      </c>
      <c r="D15" s="140"/>
      <c r="E15" s="144" t="s">
        <v>194</v>
      </c>
      <c r="F15" s="5" t="s">
        <v>195</v>
      </c>
      <c r="G15" s="5">
        <v>1</v>
      </c>
      <c r="H15" s="5" t="s">
        <v>17</v>
      </c>
      <c r="I15" s="5">
        <v>10</v>
      </c>
      <c r="J15" s="5" t="s">
        <v>8</v>
      </c>
      <c r="K15" s="140" t="s">
        <v>41</v>
      </c>
      <c r="L15" s="69">
        <v>45000</v>
      </c>
      <c r="M15" s="141">
        <f>SUM(L15:L20)</f>
        <v>270000</v>
      </c>
      <c r="N15" s="141">
        <f>M15*20%</f>
        <v>54000</v>
      </c>
      <c r="O15" s="141">
        <f>M15-N15</f>
        <v>216000</v>
      </c>
      <c r="P15" s="141">
        <f>O15*50%</f>
        <v>108000</v>
      </c>
      <c r="Q15" s="141">
        <f>O15*30%</f>
        <v>64800</v>
      </c>
      <c r="R15" s="141">
        <f>O15*10%</f>
        <v>21600</v>
      </c>
      <c r="S15" s="145"/>
      <c r="T15" s="3"/>
    </row>
    <row r="16" spans="1:20" ht="30" x14ac:dyDescent="0.25">
      <c r="A16" s="68">
        <v>15</v>
      </c>
      <c r="B16" s="140"/>
      <c r="C16" s="140"/>
      <c r="D16" s="140"/>
      <c r="E16" s="144"/>
      <c r="F16" s="7" t="s">
        <v>189</v>
      </c>
      <c r="G16" s="7">
        <v>2</v>
      </c>
      <c r="H16" s="7" t="s">
        <v>15</v>
      </c>
      <c r="I16" s="7">
        <v>7</v>
      </c>
      <c r="J16" s="7" t="s">
        <v>8</v>
      </c>
      <c r="K16" s="140"/>
      <c r="L16" s="69">
        <v>45000</v>
      </c>
      <c r="M16" s="140"/>
      <c r="N16" s="140"/>
      <c r="O16" s="141"/>
      <c r="P16" s="141"/>
      <c r="Q16" s="141"/>
      <c r="R16" s="141"/>
      <c r="S16" s="145"/>
      <c r="T16" s="3"/>
    </row>
    <row r="17" spans="1:20" ht="45" x14ac:dyDescent="0.25">
      <c r="A17" s="68">
        <v>16</v>
      </c>
      <c r="B17" s="140"/>
      <c r="C17" s="140"/>
      <c r="D17" s="140"/>
      <c r="E17" s="144"/>
      <c r="F17" s="9" t="s">
        <v>188</v>
      </c>
      <c r="G17" s="9">
        <v>3</v>
      </c>
      <c r="H17" s="9" t="s">
        <v>40</v>
      </c>
      <c r="I17" s="9">
        <v>4</v>
      </c>
      <c r="J17" s="9" t="s">
        <v>8</v>
      </c>
      <c r="K17" s="140"/>
      <c r="L17" s="69">
        <v>45000</v>
      </c>
      <c r="M17" s="140"/>
      <c r="N17" s="140"/>
      <c r="O17" s="141"/>
      <c r="P17" s="141"/>
      <c r="Q17" s="141"/>
      <c r="R17" s="141"/>
      <c r="S17" s="145"/>
      <c r="T17" s="3"/>
    </row>
    <row r="18" spans="1:20" ht="30" x14ac:dyDescent="0.25">
      <c r="A18" s="68">
        <v>17</v>
      </c>
      <c r="B18" s="140"/>
      <c r="C18" s="140"/>
      <c r="D18" s="140"/>
      <c r="E18" s="144"/>
      <c r="F18" s="60" t="s">
        <v>42</v>
      </c>
      <c r="G18" s="60">
        <v>4</v>
      </c>
      <c r="H18" s="60" t="s">
        <v>16</v>
      </c>
      <c r="I18" s="60"/>
      <c r="J18" s="60"/>
      <c r="K18" s="140"/>
      <c r="L18" s="69">
        <v>45000</v>
      </c>
      <c r="M18" s="140"/>
      <c r="N18" s="140"/>
      <c r="O18" s="141"/>
      <c r="P18" s="141"/>
      <c r="Q18" s="141"/>
      <c r="R18" s="141"/>
      <c r="S18" s="145"/>
      <c r="T18" s="3"/>
    </row>
    <row r="19" spans="1:20" s="15" customFormat="1" ht="30" x14ac:dyDescent="0.25">
      <c r="A19" s="68">
        <v>18</v>
      </c>
      <c r="B19" s="140"/>
      <c r="C19" s="140"/>
      <c r="D19" s="140"/>
      <c r="E19" s="144"/>
      <c r="F19" s="60" t="s">
        <v>45</v>
      </c>
      <c r="G19" s="60">
        <v>5</v>
      </c>
      <c r="H19" s="60" t="s">
        <v>16</v>
      </c>
      <c r="I19" s="60"/>
      <c r="J19" s="60"/>
      <c r="K19" s="140"/>
      <c r="L19" s="69">
        <v>45000</v>
      </c>
      <c r="M19" s="140"/>
      <c r="N19" s="140"/>
      <c r="O19" s="141"/>
      <c r="P19" s="141"/>
      <c r="Q19" s="141"/>
      <c r="R19" s="141"/>
      <c r="S19" s="145"/>
    </row>
    <row r="20" spans="1:20" ht="30" x14ac:dyDescent="0.25">
      <c r="A20" s="68">
        <v>19</v>
      </c>
      <c r="B20" s="140"/>
      <c r="C20" s="140"/>
      <c r="D20" s="140"/>
      <c r="E20" s="144"/>
      <c r="F20" s="60" t="s">
        <v>43</v>
      </c>
      <c r="G20" s="60">
        <v>6</v>
      </c>
      <c r="H20" s="60" t="s">
        <v>44</v>
      </c>
      <c r="I20" s="60"/>
      <c r="J20" s="60"/>
      <c r="K20" s="140"/>
      <c r="L20" s="69">
        <v>45000</v>
      </c>
      <c r="M20" s="140"/>
      <c r="N20" s="140"/>
      <c r="O20" s="141"/>
      <c r="P20" s="141"/>
      <c r="Q20" s="141"/>
      <c r="R20" s="141"/>
      <c r="S20" s="145"/>
      <c r="T20" s="3"/>
    </row>
    <row r="21" spans="1:20" ht="30" x14ac:dyDescent="0.25">
      <c r="A21" s="68">
        <v>20</v>
      </c>
      <c r="B21" s="140"/>
      <c r="C21" s="140"/>
      <c r="D21" s="140"/>
      <c r="E21" s="144" t="s">
        <v>196</v>
      </c>
      <c r="F21" s="5" t="s">
        <v>46</v>
      </c>
      <c r="G21" s="5">
        <v>1</v>
      </c>
      <c r="H21" s="5" t="s">
        <v>44</v>
      </c>
      <c r="I21" s="5">
        <v>10</v>
      </c>
      <c r="J21" s="5" t="s">
        <v>8</v>
      </c>
      <c r="K21" s="140" t="s">
        <v>49</v>
      </c>
      <c r="L21" s="69">
        <v>45000</v>
      </c>
      <c r="M21" s="141">
        <f>SUM(L21:L24)</f>
        <v>180000</v>
      </c>
      <c r="N21" s="141">
        <f>M21*20%</f>
        <v>36000</v>
      </c>
      <c r="O21" s="139">
        <f>M21-N21</f>
        <v>144000</v>
      </c>
      <c r="P21" s="139">
        <f>O21*50%</f>
        <v>72000</v>
      </c>
      <c r="Q21" s="139">
        <f>O21*30%</f>
        <v>43200</v>
      </c>
      <c r="R21" s="139">
        <f>O21*10%</f>
        <v>14400</v>
      </c>
      <c r="S21" s="145"/>
      <c r="T21" s="3"/>
    </row>
    <row r="22" spans="1:20" ht="30" x14ac:dyDescent="0.25">
      <c r="A22" s="68">
        <v>21</v>
      </c>
      <c r="B22" s="140"/>
      <c r="C22" s="140"/>
      <c r="D22" s="140"/>
      <c r="E22" s="144"/>
      <c r="F22" s="7" t="s">
        <v>197</v>
      </c>
      <c r="G22" s="7">
        <v>2</v>
      </c>
      <c r="H22" s="7" t="s">
        <v>16</v>
      </c>
      <c r="I22" s="7">
        <v>7</v>
      </c>
      <c r="J22" s="7" t="s">
        <v>8</v>
      </c>
      <c r="K22" s="140"/>
      <c r="L22" s="69">
        <v>45000</v>
      </c>
      <c r="M22" s="141"/>
      <c r="N22" s="140"/>
      <c r="O22" s="139"/>
      <c r="P22" s="139"/>
      <c r="Q22" s="139"/>
      <c r="R22" s="139"/>
      <c r="S22" s="145"/>
      <c r="T22" s="3"/>
    </row>
    <row r="23" spans="1:20" ht="30" x14ac:dyDescent="0.25">
      <c r="A23" s="68">
        <v>22</v>
      </c>
      <c r="B23" s="140"/>
      <c r="C23" s="140"/>
      <c r="D23" s="140"/>
      <c r="E23" s="144"/>
      <c r="F23" s="9" t="s">
        <v>47</v>
      </c>
      <c r="G23" s="9">
        <v>3</v>
      </c>
      <c r="H23" s="9" t="s">
        <v>17</v>
      </c>
      <c r="I23" s="9">
        <v>4</v>
      </c>
      <c r="J23" s="9" t="s">
        <v>8</v>
      </c>
      <c r="K23" s="140"/>
      <c r="L23" s="69">
        <v>45000</v>
      </c>
      <c r="M23" s="141"/>
      <c r="N23" s="140"/>
      <c r="O23" s="139"/>
      <c r="P23" s="139"/>
      <c r="Q23" s="139"/>
      <c r="R23" s="139"/>
      <c r="S23" s="145"/>
      <c r="T23" s="3"/>
    </row>
    <row r="24" spans="1:20" ht="30" x14ac:dyDescent="0.25">
      <c r="A24" s="68">
        <v>23</v>
      </c>
      <c r="B24" s="140"/>
      <c r="C24" s="140"/>
      <c r="D24" s="140"/>
      <c r="E24" s="144"/>
      <c r="F24" s="60" t="s">
        <v>48</v>
      </c>
      <c r="G24" s="60">
        <v>4</v>
      </c>
      <c r="H24" s="60" t="s">
        <v>17</v>
      </c>
      <c r="I24" s="60"/>
      <c r="J24" s="60"/>
      <c r="K24" s="140"/>
      <c r="L24" s="69">
        <v>45000</v>
      </c>
      <c r="M24" s="141"/>
      <c r="N24" s="140"/>
      <c r="O24" s="139"/>
      <c r="P24" s="139"/>
      <c r="Q24" s="139"/>
      <c r="R24" s="139"/>
      <c r="S24" s="145"/>
      <c r="T24" s="3"/>
    </row>
    <row r="25" spans="1:20" ht="30" x14ac:dyDescent="0.25">
      <c r="A25" s="68">
        <v>24</v>
      </c>
      <c r="B25" s="140"/>
      <c r="C25" s="140" t="s">
        <v>2</v>
      </c>
      <c r="D25" s="140"/>
      <c r="E25" s="140" t="s">
        <v>198</v>
      </c>
      <c r="F25" s="5" t="s">
        <v>190</v>
      </c>
      <c r="G25" s="5">
        <v>1</v>
      </c>
      <c r="H25" s="5" t="s">
        <v>50</v>
      </c>
      <c r="I25" s="5">
        <v>10</v>
      </c>
      <c r="J25" s="5" t="s">
        <v>8</v>
      </c>
      <c r="K25" s="140" t="s">
        <v>55</v>
      </c>
      <c r="L25" s="69">
        <v>45000</v>
      </c>
      <c r="M25" s="141">
        <f>SUM(L25:L28)</f>
        <v>180000</v>
      </c>
      <c r="N25" s="141">
        <f>M25*20%</f>
        <v>36000</v>
      </c>
      <c r="O25" s="139">
        <f>M25-N25</f>
        <v>144000</v>
      </c>
      <c r="P25" s="139">
        <f>O25*50%</f>
        <v>72000</v>
      </c>
      <c r="Q25" s="139">
        <f>O25*30%</f>
        <v>43200</v>
      </c>
      <c r="R25" s="139">
        <f>O25*10%</f>
        <v>14400</v>
      </c>
      <c r="S25" s="145"/>
      <c r="T25" s="3"/>
    </row>
    <row r="26" spans="1:20" ht="45" x14ac:dyDescent="0.25">
      <c r="A26" s="68">
        <v>25</v>
      </c>
      <c r="B26" s="140"/>
      <c r="C26" s="140"/>
      <c r="D26" s="140"/>
      <c r="E26" s="140"/>
      <c r="F26" s="7" t="s">
        <v>193</v>
      </c>
      <c r="G26" s="7">
        <v>2</v>
      </c>
      <c r="H26" s="7" t="s">
        <v>40</v>
      </c>
      <c r="I26" s="7">
        <v>7</v>
      </c>
      <c r="J26" s="7" t="s">
        <v>8</v>
      </c>
      <c r="K26" s="140"/>
      <c r="L26" s="69">
        <v>45000</v>
      </c>
      <c r="M26" s="141"/>
      <c r="N26" s="140"/>
      <c r="O26" s="139"/>
      <c r="P26" s="139"/>
      <c r="Q26" s="139"/>
      <c r="R26" s="139"/>
      <c r="S26" s="145"/>
      <c r="T26" s="3"/>
    </row>
    <row r="27" spans="1:20" ht="45" x14ac:dyDescent="0.25">
      <c r="A27" s="68">
        <v>26</v>
      </c>
      <c r="B27" s="140"/>
      <c r="C27" s="140"/>
      <c r="D27" s="140"/>
      <c r="E27" s="140"/>
      <c r="F27" s="9" t="s">
        <v>192</v>
      </c>
      <c r="G27" s="9">
        <v>3</v>
      </c>
      <c r="H27" s="9" t="s">
        <v>40</v>
      </c>
      <c r="I27" s="9">
        <v>4</v>
      </c>
      <c r="J27" s="9" t="s">
        <v>8</v>
      </c>
      <c r="K27" s="140"/>
      <c r="L27" s="69">
        <v>45000</v>
      </c>
      <c r="M27" s="141"/>
      <c r="N27" s="140"/>
      <c r="O27" s="139"/>
      <c r="P27" s="139"/>
      <c r="Q27" s="139"/>
      <c r="R27" s="139"/>
      <c r="S27" s="145"/>
      <c r="T27" s="3"/>
    </row>
    <row r="28" spans="1:20" ht="30" x14ac:dyDescent="0.25">
      <c r="A28" s="68">
        <v>27</v>
      </c>
      <c r="B28" s="140"/>
      <c r="C28" s="140"/>
      <c r="D28" s="140"/>
      <c r="E28" s="140"/>
      <c r="F28" s="60" t="s">
        <v>53</v>
      </c>
      <c r="G28" s="60">
        <v>4</v>
      </c>
      <c r="H28" s="60" t="s">
        <v>54</v>
      </c>
      <c r="I28" s="60"/>
      <c r="J28" s="60"/>
      <c r="K28" s="140"/>
      <c r="L28" s="69">
        <v>45000</v>
      </c>
      <c r="M28" s="141"/>
      <c r="N28" s="140"/>
      <c r="O28" s="139"/>
      <c r="P28" s="139"/>
      <c r="Q28" s="139"/>
      <c r="R28" s="139"/>
      <c r="S28" s="145"/>
      <c r="T28" s="3"/>
    </row>
    <row r="29" spans="1:20" ht="45" x14ac:dyDescent="0.25">
      <c r="A29" s="68">
        <v>28</v>
      </c>
      <c r="B29" s="140"/>
      <c r="C29" s="140"/>
      <c r="D29" s="140"/>
      <c r="E29" s="140" t="s">
        <v>201</v>
      </c>
      <c r="F29" s="5" t="s">
        <v>199</v>
      </c>
      <c r="G29" s="5">
        <v>1</v>
      </c>
      <c r="H29" s="5" t="s">
        <v>40</v>
      </c>
      <c r="I29" s="5">
        <v>10</v>
      </c>
      <c r="J29" s="5" t="s">
        <v>8</v>
      </c>
      <c r="K29" s="140" t="s">
        <v>61</v>
      </c>
      <c r="L29" s="69">
        <v>45000</v>
      </c>
      <c r="M29" s="141">
        <f>SUM(L29:L33)</f>
        <v>225000</v>
      </c>
      <c r="N29" s="141">
        <f>M29*20%</f>
        <v>45000</v>
      </c>
      <c r="O29" s="139">
        <f>M29-N29</f>
        <v>180000</v>
      </c>
      <c r="P29" s="139">
        <f>O29*50%</f>
        <v>90000</v>
      </c>
      <c r="Q29" s="139">
        <f>O29*30%</f>
        <v>54000</v>
      </c>
      <c r="R29" s="139">
        <f>O29*10%</f>
        <v>18000</v>
      </c>
      <c r="S29" s="145"/>
      <c r="T29" s="3"/>
    </row>
    <row r="30" spans="1:20" ht="30" x14ac:dyDescent="0.25">
      <c r="A30" s="68">
        <v>29</v>
      </c>
      <c r="B30" s="140"/>
      <c r="C30" s="140"/>
      <c r="D30" s="140"/>
      <c r="E30" s="140"/>
      <c r="F30" s="7" t="s">
        <v>56</v>
      </c>
      <c r="G30" s="7">
        <v>2</v>
      </c>
      <c r="H30" s="7" t="s">
        <v>57</v>
      </c>
      <c r="I30" s="7">
        <v>7</v>
      </c>
      <c r="J30" s="7" t="s">
        <v>8</v>
      </c>
      <c r="K30" s="140"/>
      <c r="L30" s="69">
        <v>45000</v>
      </c>
      <c r="M30" s="141"/>
      <c r="N30" s="140"/>
      <c r="O30" s="139"/>
      <c r="P30" s="139"/>
      <c r="Q30" s="139"/>
      <c r="R30" s="139"/>
      <c r="S30" s="145"/>
      <c r="T30" s="3"/>
    </row>
    <row r="31" spans="1:20" ht="30" x14ac:dyDescent="0.25">
      <c r="A31" s="68">
        <v>30</v>
      </c>
      <c r="B31" s="140"/>
      <c r="C31" s="140"/>
      <c r="D31" s="140"/>
      <c r="E31" s="140"/>
      <c r="F31" s="9" t="s">
        <v>200</v>
      </c>
      <c r="G31" s="9">
        <v>3</v>
      </c>
      <c r="H31" s="9" t="s">
        <v>17</v>
      </c>
      <c r="I31" s="9">
        <v>4</v>
      </c>
      <c r="J31" s="9" t="s">
        <v>8</v>
      </c>
      <c r="K31" s="140"/>
      <c r="L31" s="69">
        <v>45000</v>
      </c>
      <c r="M31" s="141"/>
      <c r="N31" s="140"/>
      <c r="O31" s="139"/>
      <c r="P31" s="139"/>
      <c r="Q31" s="139"/>
      <c r="R31" s="139"/>
      <c r="S31" s="145"/>
      <c r="T31" s="3"/>
    </row>
    <row r="32" spans="1:20" s="15" customFormat="1" x14ac:dyDescent="0.25">
      <c r="A32" s="68">
        <v>31</v>
      </c>
      <c r="B32" s="140"/>
      <c r="C32" s="140"/>
      <c r="D32" s="140"/>
      <c r="E32" s="140"/>
      <c r="F32" s="60" t="s">
        <v>59</v>
      </c>
      <c r="G32" s="60">
        <v>4</v>
      </c>
      <c r="H32" s="60" t="s">
        <v>60</v>
      </c>
      <c r="I32" s="60"/>
      <c r="J32" s="60"/>
      <c r="K32" s="140"/>
      <c r="L32" s="69">
        <v>45000</v>
      </c>
      <c r="M32" s="141"/>
      <c r="N32" s="140"/>
      <c r="O32" s="139"/>
      <c r="P32" s="139"/>
      <c r="Q32" s="139"/>
      <c r="R32" s="139"/>
      <c r="S32" s="145"/>
    </row>
    <row r="33" spans="1:20" ht="30.75" thickBot="1" x14ac:dyDescent="0.3">
      <c r="A33" s="70">
        <v>32</v>
      </c>
      <c r="B33" s="142"/>
      <c r="C33" s="142"/>
      <c r="D33" s="142"/>
      <c r="E33" s="142"/>
      <c r="F33" s="66" t="s">
        <v>58</v>
      </c>
      <c r="G33" s="66">
        <v>5</v>
      </c>
      <c r="H33" s="66" t="s">
        <v>16</v>
      </c>
      <c r="I33" s="66"/>
      <c r="J33" s="66"/>
      <c r="K33" s="142"/>
      <c r="L33" s="71">
        <v>45000</v>
      </c>
      <c r="M33" s="143"/>
      <c r="N33" s="142"/>
      <c r="O33" s="147"/>
      <c r="P33" s="147"/>
      <c r="Q33" s="147"/>
      <c r="R33" s="147"/>
      <c r="S33" s="146"/>
      <c r="T33" s="3"/>
    </row>
    <row r="34" spans="1:20" hidden="1" x14ac:dyDescent="0.25">
      <c r="D34" s="15"/>
      <c r="E34" s="15"/>
      <c r="F34" s="1"/>
      <c r="L34" s="3"/>
      <c r="M34" s="3"/>
      <c r="N34" s="13">
        <f>SUM(N2:N33)</f>
        <v>288000</v>
      </c>
      <c r="O34" s="13">
        <f>SUM(O2:O33)</f>
        <v>1152000</v>
      </c>
      <c r="P34" s="13">
        <f>SUM(P2:P33)</f>
        <v>576000</v>
      </c>
      <c r="Q34" s="13">
        <f>SUM(Q2:Q33)</f>
        <v>345600</v>
      </c>
      <c r="R34" s="13">
        <f>SUM(R2:R33)</f>
        <v>115200</v>
      </c>
      <c r="S34" s="13">
        <f>SUM(S2)</f>
        <v>115200</v>
      </c>
      <c r="T34" s="13"/>
    </row>
    <row r="35" spans="1:20" hidden="1" x14ac:dyDescent="0.25">
      <c r="G35" s="1">
        <f>+G33+G28+G24+G20+G14+G8</f>
        <v>32</v>
      </c>
      <c r="L35" s="13">
        <f>SUM(L2:L33)</f>
        <v>1440000</v>
      </c>
      <c r="M35" s="13">
        <f>SUM(M2:M33)</f>
        <v>1440000</v>
      </c>
      <c r="O35" s="13">
        <f>SUM(N34:O34)</f>
        <v>1440000</v>
      </c>
      <c r="P35" s="3"/>
      <c r="Q35" s="3"/>
      <c r="R35" s="3"/>
      <c r="S35" s="55">
        <f>SUM(P34:S34)</f>
        <v>1152000</v>
      </c>
    </row>
  </sheetData>
  <sheetProtection password="8C1E" sheet="1" objects="1" scenarios="1" autoFilter="0"/>
  <autoFilter ref="H1:H35"/>
  <mergeCells count="61">
    <mergeCell ref="S2:S33"/>
    <mergeCell ref="P25:P28"/>
    <mergeCell ref="Q25:Q28"/>
    <mergeCell ref="R25:R28"/>
    <mergeCell ref="N15:N20"/>
    <mergeCell ref="N21:N24"/>
    <mergeCell ref="N25:N28"/>
    <mergeCell ref="N29:N33"/>
    <mergeCell ref="O29:O33"/>
    <mergeCell ref="P29:P33"/>
    <mergeCell ref="Q29:Q33"/>
    <mergeCell ref="R29:R33"/>
    <mergeCell ref="P15:P20"/>
    <mergeCell ref="Q15:Q20"/>
    <mergeCell ref="R15:R20"/>
    <mergeCell ref="O21:O24"/>
    <mergeCell ref="P21:P24"/>
    <mergeCell ref="Q21:Q24"/>
    <mergeCell ref="R21:R24"/>
    <mergeCell ref="O15:O20"/>
    <mergeCell ref="O25:O28"/>
    <mergeCell ref="E21:E24"/>
    <mergeCell ref="E25:E28"/>
    <mergeCell ref="E15:E20"/>
    <mergeCell ref="K15:K20"/>
    <mergeCell ref="D21:D24"/>
    <mergeCell ref="K21:K24"/>
    <mergeCell ref="D25:D28"/>
    <mergeCell ref="K25:K28"/>
    <mergeCell ref="P2:P8"/>
    <mergeCell ref="E29:E33"/>
    <mergeCell ref="B2:B14"/>
    <mergeCell ref="C2:C8"/>
    <mergeCell ref="D2:D8"/>
    <mergeCell ref="E2:E8"/>
    <mergeCell ref="M15:M20"/>
    <mergeCell ref="M21:M24"/>
    <mergeCell ref="M25:M28"/>
    <mergeCell ref="M29:M33"/>
    <mergeCell ref="D29:D33"/>
    <mergeCell ref="K29:K33"/>
    <mergeCell ref="B15:B33"/>
    <mergeCell ref="C25:C33"/>
    <mergeCell ref="C15:C24"/>
    <mergeCell ref="D15:D20"/>
    <mergeCell ref="Q2:Q8"/>
    <mergeCell ref="R2:R8"/>
    <mergeCell ref="C9:C14"/>
    <mergeCell ref="D9:D14"/>
    <mergeCell ref="E9:E14"/>
    <mergeCell ref="K9:K14"/>
    <mergeCell ref="M9:M14"/>
    <mergeCell ref="N9:N14"/>
    <mergeCell ref="O9:O14"/>
    <mergeCell ref="P9:P14"/>
    <mergeCell ref="Q9:Q14"/>
    <mergeCell ref="R9:R14"/>
    <mergeCell ref="K2:K8"/>
    <mergeCell ref="M2:M8"/>
    <mergeCell ref="N2:N8"/>
    <mergeCell ref="O2:O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indowProtection="1" zoomScale="85" zoomScaleNormal="85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A24" sqref="A24:XFD25"/>
    </sheetView>
  </sheetViews>
  <sheetFormatPr baseColWidth="10" defaultRowHeight="15" x14ac:dyDescent="0.25"/>
  <cols>
    <col min="1" max="1" width="3" style="4" bestFit="1" customWidth="1"/>
    <col min="2" max="2" width="15.140625" style="2" customWidth="1"/>
    <col min="3" max="3" width="10.5703125" style="2" bestFit="1" customWidth="1"/>
    <col min="4" max="4" width="15" style="16" customWidth="1"/>
    <col min="5" max="5" width="17" style="2" customWidth="1"/>
    <col min="6" max="6" width="11.42578125" style="2"/>
    <col min="7" max="7" width="14.5703125" style="2" customWidth="1"/>
    <col min="8" max="8" width="9.28515625" style="2" bestFit="1" customWidth="1"/>
    <col min="9" max="9" width="17.42578125" style="2" customWidth="1"/>
    <col min="10" max="10" width="15.42578125" style="2" hidden="1" customWidth="1"/>
    <col min="11" max="11" width="11.42578125" style="2" hidden="1" customWidth="1"/>
    <col min="12" max="12" width="11.42578125" style="2"/>
    <col min="13" max="13" width="13.7109375" style="3" customWidth="1"/>
    <col min="14" max="14" width="11.7109375" style="3" bestFit="1" customWidth="1"/>
    <col min="15" max="15" width="10" style="3" bestFit="1" customWidth="1"/>
    <col min="16" max="17" width="9.140625" style="3"/>
    <col min="18" max="18" width="11.42578125" style="3" bestFit="1" customWidth="1"/>
    <col min="19" max="19" width="10.140625" style="3" bestFit="1" customWidth="1"/>
    <col min="20" max="29" width="11.42578125" style="3"/>
    <col min="30" max="16384" width="11.42578125" style="2"/>
  </cols>
  <sheetData>
    <row r="1" spans="1:29" ht="45" x14ac:dyDescent="0.25">
      <c r="A1" s="67"/>
      <c r="B1" s="95" t="s">
        <v>0</v>
      </c>
      <c r="C1" s="95" t="s">
        <v>184</v>
      </c>
      <c r="D1" s="95" t="s">
        <v>3</v>
      </c>
      <c r="E1" s="95" t="s">
        <v>4</v>
      </c>
      <c r="F1" s="95" t="s">
        <v>5</v>
      </c>
      <c r="G1" s="95" t="s">
        <v>10</v>
      </c>
      <c r="H1" s="95" t="s">
        <v>66</v>
      </c>
      <c r="I1" s="95" t="s">
        <v>6</v>
      </c>
      <c r="J1" s="95" t="s">
        <v>37</v>
      </c>
      <c r="K1" s="96"/>
      <c r="L1" s="96" t="s">
        <v>267</v>
      </c>
      <c r="M1" s="96" t="s">
        <v>138</v>
      </c>
      <c r="N1" s="96" t="s">
        <v>279</v>
      </c>
      <c r="O1" s="96" t="s">
        <v>135</v>
      </c>
      <c r="P1" s="96" t="s">
        <v>136</v>
      </c>
      <c r="Q1" s="96" t="s">
        <v>137</v>
      </c>
      <c r="R1" s="97" t="s">
        <v>280</v>
      </c>
    </row>
    <row r="2" spans="1:29" ht="30" x14ac:dyDescent="0.25">
      <c r="A2" s="68">
        <v>1</v>
      </c>
      <c r="B2" s="140" t="s">
        <v>9</v>
      </c>
      <c r="C2" s="140" t="s">
        <v>27</v>
      </c>
      <c r="D2" s="140" t="s">
        <v>204</v>
      </c>
      <c r="E2" s="5" t="s">
        <v>202</v>
      </c>
      <c r="F2" s="5">
        <v>1</v>
      </c>
      <c r="G2" s="5" t="s">
        <v>16</v>
      </c>
      <c r="H2" s="5">
        <v>10</v>
      </c>
      <c r="I2" s="5" t="s">
        <v>8</v>
      </c>
      <c r="J2" s="140" t="s">
        <v>72</v>
      </c>
      <c r="K2" s="69">
        <v>45000</v>
      </c>
      <c r="L2" s="141">
        <f>SUM(K2:K5)</f>
        <v>180000</v>
      </c>
      <c r="M2" s="141">
        <f>L2*20%</f>
        <v>36000</v>
      </c>
      <c r="N2" s="141">
        <f>L2-M2</f>
        <v>144000</v>
      </c>
      <c r="O2" s="141">
        <f>N2*50%</f>
        <v>72000</v>
      </c>
      <c r="P2" s="141">
        <f>N2*30%</f>
        <v>43200</v>
      </c>
      <c r="Q2" s="141">
        <f>N2*10%</f>
        <v>14400</v>
      </c>
      <c r="R2" s="145">
        <f>+N24*10%</f>
        <v>79200</v>
      </c>
    </row>
    <row r="3" spans="1:29" ht="30" x14ac:dyDescent="0.25">
      <c r="A3" s="68">
        <v>2</v>
      </c>
      <c r="B3" s="140"/>
      <c r="C3" s="140"/>
      <c r="D3" s="140"/>
      <c r="E3" s="7" t="s">
        <v>67</v>
      </c>
      <c r="F3" s="7">
        <v>2</v>
      </c>
      <c r="G3" s="7" t="s">
        <v>54</v>
      </c>
      <c r="H3" s="7">
        <v>7</v>
      </c>
      <c r="I3" s="7" t="s">
        <v>8</v>
      </c>
      <c r="J3" s="140"/>
      <c r="K3" s="69">
        <v>45000</v>
      </c>
      <c r="L3" s="141"/>
      <c r="M3" s="141"/>
      <c r="N3" s="141"/>
      <c r="O3" s="141"/>
      <c r="P3" s="141"/>
      <c r="Q3" s="141"/>
      <c r="R3" s="145"/>
    </row>
    <row r="4" spans="1:29" ht="30" x14ac:dyDescent="0.25">
      <c r="A4" s="68">
        <v>3</v>
      </c>
      <c r="B4" s="140"/>
      <c r="C4" s="140"/>
      <c r="D4" s="140"/>
      <c r="E4" s="9" t="s">
        <v>203</v>
      </c>
      <c r="F4" s="9">
        <v>3</v>
      </c>
      <c r="G4" s="9" t="s">
        <v>68</v>
      </c>
      <c r="H4" s="9">
        <v>4</v>
      </c>
      <c r="I4" s="9" t="s">
        <v>8</v>
      </c>
      <c r="J4" s="140"/>
      <c r="K4" s="69">
        <v>45000</v>
      </c>
      <c r="L4" s="141"/>
      <c r="M4" s="141"/>
      <c r="N4" s="141"/>
      <c r="O4" s="141"/>
      <c r="P4" s="141"/>
      <c r="Q4" s="141"/>
      <c r="R4" s="145"/>
    </row>
    <row r="5" spans="1:29" ht="30" x14ac:dyDescent="0.25">
      <c r="A5" s="68">
        <v>4</v>
      </c>
      <c r="B5" s="140"/>
      <c r="C5" s="140"/>
      <c r="D5" s="140"/>
      <c r="E5" s="60" t="s">
        <v>195</v>
      </c>
      <c r="F5" s="60">
        <v>4</v>
      </c>
      <c r="G5" s="60" t="s">
        <v>17</v>
      </c>
      <c r="H5" s="60"/>
      <c r="I5" s="60"/>
      <c r="J5" s="140"/>
      <c r="K5" s="69">
        <v>45000</v>
      </c>
      <c r="L5" s="141"/>
      <c r="M5" s="141"/>
      <c r="N5" s="141"/>
      <c r="O5" s="141"/>
      <c r="P5" s="141"/>
      <c r="Q5" s="141"/>
      <c r="R5" s="145"/>
    </row>
    <row r="6" spans="1:29" ht="45" x14ac:dyDescent="0.25">
      <c r="A6" s="68">
        <v>5</v>
      </c>
      <c r="B6" s="140"/>
      <c r="C6" s="140"/>
      <c r="D6" s="140" t="s">
        <v>205</v>
      </c>
      <c r="E6" s="5" t="s">
        <v>206</v>
      </c>
      <c r="F6" s="5">
        <v>1</v>
      </c>
      <c r="G6" s="5" t="s">
        <v>44</v>
      </c>
      <c r="H6" s="5">
        <v>10</v>
      </c>
      <c r="I6" s="5" t="s">
        <v>8</v>
      </c>
      <c r="J6" s="140" t="s">
        <v>73</v>
      </c>
      <c r="K6" s="69">
        <v>45000</v>
      </c>
      <c r="L6" s="141">
        <f>SUM(K6:K11)</f>
        <v>270000</v>
      </c>
      <c r="M6" s="141">
        <f>L6*20%</f>
        <v>54000</v>
      </c>
      <c r="N6" s="141">
        <f>L6-M6</f>
        <v>216000</v>
      </c>
      <c r="O6" s="141">
        <f>N6*50%</f>
        <v>108000</v>
      </c>
      <c r="P6" s="141">
        <f>N6*30%</f>
        <v>64800</v>
      </c>
      <c r="Q6" s="141">
        <f>N6*10%</f>
        <v>21600</v>
      </c>
      <c r="R6" s="145"/>
    </row>
    <row r="7" spans="1:29" ht="60" x14ac:dyDescent="0.25">
      <c r="A7" s="68">
        <v>6</v>
      </c>
      <c r="B7" s="140"/>
      <c r="C7" s="140"/>
      <c r="D7" s="140"/>
      <c r="E7" s="7" t="s">
        <v>207</v>
      </c>
      <c r="F7" s="7">
        <v>2</v>
      </c>
      <c r="G7" s="7" t="s">
        <v>40</v>
      </c>
      <c r="H7" s="7">
        <v>7</v>
      </c>
      <c r="I7" s="7" t="s">
        <v>8</v>
      </c>
      <c r="J7" s="140"/>
      <c r="K7" s="69">
        <v>45000</v>
      </c>
      <c r="L7" s="140"/>
      <c r="M7" s="141"/>
      <c r="N7" s="141"/>
      <c r="O7" s="141"/>
      <c r="P7" s="141"/>
      <c r="Q7" s="141"/>
      <c r="R7" s="145"/>
    </row>
    <row r="8" spans="1:29" ht="45" x14ac:dyDescent="0.25">
      <c r="A8" s="68">
        <v>7</v>
      </c>
      <c r="B8" s="140"/>
      <c r="C8" s="140"/>
      <c r="D8" s="140"/>
      <c r="E8" s="9" t="s">
        <v>208</v>
      </c>
      <c r="F8" s="9">
        <v>3</v>
      </c>
      <c r="G8" s="9" t="s">
        <v>16</v>
      </c>
      <c r="H8" s="9">
        <v>4</v>
      </c>
      <c r="I8" s="9" t="s">
        <v>8</v>
      </c>
      <c r="J8" s="140"/>
      <c r="K8" s="69">
        <v>45000</v>
      </c>
      <c r="L8" s="140"/>
      <c r="M8" s="141"/>
      <c r="N8" s="141"/>
      <c r="O8" s="141"/>
      <c r="P8" s="141"/>
      <c r="Q8" s="141"/>
      <c r="R8" s="145"/>
    </row>
    <row r="9" spans="1:29" s="16" customFormat="1" ht="30" x14ac:dyDescent="0.25">
      <c r="A9" s="68">
        <v>8</v>
      </c>
      <c r="B9" s="140"/>
      <c r="C9" s="140"/>
      <c r="D9" s="140"/>
      <c r="E9" s="60" t="s">
        <v>209</v>
      </c>
      <c r="F9" s="60">
        <v>4</v>
      </c>
      <c r="G9" s="60" t="s">
        <v>17</v>
      </c>
      <c r="H9" s="60"/>
      <c r="I9" s="60"/>
      <c r="J9" s="140"/>
      <c r="K9" s="69">
        <v>45000</v>
      </c>
      <c r="L9" s="140"/>
      <c r="M9" s="141"/>
      <c r="N9" s="141"/>
      <c r="O9" s="141"/>
      <c r="P9" s="141"/>
      <c r="Q9" s="141"/>
      <c r="R9" s="14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s="16" customFormat="1" ht="30" x14ac:dyDescent="0.25">
      <c r="A10" s="68">
        <v>9</v>
      </c>
      <c r="B10" s="140"/>
      <c r="C10" s="140"/>
      <c r="D10" s="140"/>
      <c r="E10" s="54" t="s">
        <v>71</v>
      </c>
      <c r="F10" s="60">
        <v>5</v>
      </c>
      <c r="G10" s="60" t="s">
        <v>14</v>
      </c>
      <c r="H10" s="60"/>
      <c r="I10" s="60"/>
      <c r="J10" s="140"/>
      <c r="K10" s="69">
        <v>45000</v>
      </c>
      <c r="L10" s="140"/>
      <c r="M10" s="141"/>
      <c r="N10" s="141"/>
      <c r="O10" s="141"/>
      <c r="P10" s="141"/>
      <c r="Q10" s="141"/>
      <c r="R10" s="14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45" x14ac:dyDescent="0.25">
      <c r="A11" s="68">
        <v>10</v>
      </c>
      <c r="B11" s="140"/>
      <c r="C11" s="140"/>
      <c r="D11" s="140"/>
      <c r="E11" s="60" t="s">
        <v>69</v>
      </c>
      <c r="F11" s="60">
        <v>6</v>
      </c>
      <c r="G11" s="60" t="s">
        <v>70</v>
      </c>
      <c r="H11" s="60"/>
      <c r="I11" s="60"/>
      <c r="J11" s="140"/>
      <c r="K11" s="69">
        <v>45000</v>
      </c>
      <c r="L11" s="140"/>
      <c r="M11" s="141"/>
      <c r="N11" s="141"/>
      <c r="O11" s="141"/>
      <c r="P11" s="141"/>
      <c r="Q11" s="141"/>
      <c r="R11" s="145"/>
    </row>
    <row r="12" spans="1:29" ht="30" x14ac:dyDescent="0.25">
      <c r="A12" s="68">
        <v>11</v>
      </c>
      <c r="B12" s="140"/>
      <c r="C12" s="140"/>
      <c r="D12" s="140" t="s">
        <v>210</v>
      </c>
      <c r="E12" s="5" t="s">
        <v>82</v>
      </c>
      <c r="F12" s="5">
        <v>1</v>
      </c>
      <c r="G12" s="5" t="s">
        <v>57</v>
      </c>
      <c r="H12" s="5">
        <v>10</v>
      </c>
      <c r="I12" s="5" t="s">
        <v>8</v>
      </c>
      <c r="J12" s="140" t="s">
        <v>85</v>
      </c>
      <c r="K12" s="69">
        <v>45000</v>
      </c>
      <c r="L12" s="141">
        <f>SUM(K12:K17)</f>
        <v>270000</v>
      </c>
      <c r="M12" s="141">
        <f>L12*20%</f>
        <v>54000</v>
      </c>
      <c r="N12" s="141">
        <f>L12-M12</f>
        <v>216000</v>
      </c>
      <c r="O12" s="141">
        <f>N12*50%</f>
        <v>108000</v>
      </c>
      <c r="P12" s="141">
        <f>N12*30%</f>
        <v>64800</v>
      </c>
      <c r="Q12" s="141">
        <f>N12*10%</f>
        <v>21600</v>
      </c>
      <c r="R12" s="145"/>
    </row>
    <row r="13" spans="1:29" ht="45" x14ac:dyDescent="0.25">
      <c r="A13" s="68">
        <v>12</v>
      </c>
      <c r="B13" s="140"/>
      <c r="C13" s="140"/>
      <c r="D13" s="140"/>
      <c r="E13" s="7" t="s">
        <v>211</v>
      </c>
      <c r="F13" s="7">
        <v>2</v>
      </c>
      <c r="G13" s="7" t="s">
        <v>40</v>
      </c>
      <c r="H13" s="7">
        <v>7</v>
      </c>
      <c r="I13" s="7" t="s">
        <v>8</v>
      </c>
      <c r="J13" s="140"/>
      <c r="K13" s="69">
        <v>45000</v>
      </c>
      <c r="L13" s="140"/>
      <c r="M13" s="141"/>
      <c r="N13" s="141"/>
      <c r="O13" s="141"/>
      <c r="P13" s="141"/>
      <c r="Q13" s="141"/>
      <c r="R13" s="145"/>
    </row>
    <row r="14" spans="1:29" ht="30" x14ac:dyDescent="0.25">
      <c r="A14" s="68">
        <v>13</v>
      </c>
      <c r="B14" s="140"/>
      <c r="C14" s="140"/>
      <c r="D14" s="140"/>
      <c r="E14" s="9" t="s">
        <v>212</v>
      </c>
      <c r="F14" s="9">
        <v>3</v>
      </c>
      <c r="G14" s="9" t="s">
        <v>83</v>
      </c>
      <c r="H14" s="9">
        <v>4</v>
      </c>
      <c r="I14" s="9" t="s">
        <v>8</v>
      </c>
      <c r="J14" s="140"/>
      <c r="K14" s="69">
        <v>45000</v>
      </c>
      <c r="L14" s="140"/>
      <c r="M14" s="141"/>
      <c r="N14" s="141"/>
      <c r="O14" s="141"/>
      <c r="P14" s="141"/>
      <c r="Q14" s="141"/>
      <c r="R14" s="145"/>
    </row>
    <row r="15" spans="1:29" s="16" customFormat="1" ht="30" x14ac:dyDescent="0.25">
      <c r="A15" s="68">
        <v>14</v>
      </c>
      <c r="B15" s="140"/>
      <c r="C15" s="140"/>
      <c r="D15" s="140"/>
      <c r="E15" s="60" t="s">
        <v>213</v>
      </c>
      <c r="F15" s="60">
        <v>4</v>
      </c>
      <c r="G15" s="60" t="s">
        <v>16</v>
      </c>
      <c r="H15" s="60"/>
      <c r="I15" s="60"/>
      <c r="J15" s="140"/>
      <c r="K15" s="69">
        <v>45000</v>
      </c>
      <c r="L15" s="140"/>
      <c r="M15" s="141"/>
      <c r="N15" s="141"/>
      <c r="O15" s="141"/>
      <c r="P15" s="141"/>
      <c r="Q15" s="141"/>
      <c r="R15" s="14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30" x14ac:dyDescent="0.25">
      <c r="A16" s="68">
        <v>15</v>
      </c>
      <c r="B16" s="140"/>
      <c r="C16" s="140"/>
      <c r="D16" s="140"/>
      <c r="E16" s="60" t="s">
        <v>214</v>
      </c>
      <c r="F16" s="60">
        <v>5</v>
      </c>
      <c r="G16" s="60" t="s">
        <v>16</v>
      </c>
      <c r="H16" s="60"/>
      <c r="I16" s="60"/>
      <c r="J16" s="140"/>
      <c r="K16" s="69">
        <v>45000</v>
      </c>
      <c r="L16" s="140"/>
      <c r="M16" s="141"/>
      <c r="N16" s="141"/>
      <c r="O16" s="141"/>
      <c r="P16" s="141"/>
      <c r="Q16" s="141"/>
      <c r="R16" s="145"/>
    </row>
    <row r="17" spans="1:29" ht="30" x14ac:dyDescent="0.25">
      <c r="A17" s="68">
        <v>16</v>
      </c>
      <c r="B17" s="140"/>
      <c r="C17" s="140"/>
      <c r="D17" s="140"/>
      <c r="E17" s="54" t="s">
        <v>84</v>
      </c>
      <c r="F17" s="60">
        <v>6</v>
      </c>
      <c r="G17" s="60" t="s">
        <v>17</v>
      </c>
      <c r="H17" s="60"/>
      <c r="I17" s="60"/>
      <c r="J17" s="140"/>
      <c r="K17" s="69">
        <v>45000</v>
      </c>
      <c r="L17" s="140"/>
      <c r="M17" s="141"/>
      <c r="N17" s="141"/>
      <c r="O17" s="141"/>
      <c r="P17" s="141"/>
      <c r="Q17" s="141"/>
      <c r="R17" s="145"/>
    </row>
    <row r="18" spans="1:29" s="16" customFormat="1" ht="45" x14ac:dyDescent="0.25">
      <c r="A18" s="68">
        <v>17</v>
      </c>
      <c r="B18" s="140"/>
      <c r="C18" s="140"/>
      <c r="D18" s="140" t="s">
        <v>215</v>
      </c>
      <c r="E18" s="5" t="s">
        <v>216</v>
      </c>
      <c r="F18" s="5">
        <v>1</v>
      </c>
      <c r="G18" s="5" t="s">
        <v>74</v>
      </c>
      <c r="H18" s="5">
        <v>10</v>
      </c>
      <c r="I18" s="64" t="s">
        <v>52</v>
      </c>
      <c r="J18" s="140" t="s">
        <v>81</v>
      </c>
      <c r="K18" s="69">
        <v>45000</v>
      </c>
      <c r="L18" s="141">
        <f>SUM(K18:K23)</f>
        <v>270000</v>
      </c>
      <c r="M18" s="141">
        <f>L18*20%</f>
        <v>54000</v>
      </c>
      <c r="N18" s="141">
        <f>L18-M18</f>
        <v>216000</v>
      </c>
      <c r="O18" s="141">
        <v>0</v>
      </c>
      <c r="P18" s="141">
        <f>N18*30%</f>
        <v>64800</v>
      </c>
      <c r="Q18" s="141">
        <v>0</v>
      </c>
      <c r="R18" s="14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16" customFormat="1" x14ac:dyDescent="0.25">
      <c r="A19" s="68">
        <v>18</v>
      </c>
      <c r="B19" s="140"/>
      <c r="C19" s="140"/>
      <c r="D19" s="140"/>
      <c r="E19" s="7" t="s">
        <v>75</v>
      </c>
      <c r="F19" s="7">
        <v>2</v>
      </c>
      <c r="G19" s="7" t="s">
        <v>76</v>
      </c>
      <c r="H19" s="7">
        <v>7</v>
      </c>
      <c r="I19" s="7" t="s">
        <v>8</v>
      </c>
      <c r="J19" s="140"/>
      <c r="K19" s="69">
        <v>45000</v>
      </c>
      <c r="L19" s="141"/>
      <c r="M19" s="141"/>
      <c r="N19" s="141"/>
      <c r="O19" s="141"/>
      <c r="P19" s="141"/>
      <c r="Q19" s="141"/>
      <c r="R19" s="14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6" customFormat="1" ht="30" x14ac:dyDescent="0.25">
      <c r="A20" s="68">
        <v>19</v>
      </c>
      <c r="B20" s="140"/>
      <c r="C20" s="140"/>
      <c r="D20" s="140"/>
      <c r="E20" s="9" t="s">
        <v>77</v>
      </c>
      <c r="F20" s="9">
        <v>3</v>
      </c>
      <c r="G20" s="9" t="s">
        <v>113</v>
      </c>
      <c r="H20" s="9">
        <v>4</v>
      </c>
      <c r="I20" s="64" t="s">
        <v>52</v>
      </c>
      <c r="J20" s="140"/>
      <c r="K20" s="69">
        <v>45000</v>
      </c>
      <c r="L20" s="141"/>
      <c r="M20" s="141"/>
      <c r="N20" s="141"/>
      <c r="O20" s="141"/>
      <c r="P20" s="141"/>
      <c r="Q20" s="141"/>
      <c r="R20" s="14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16" customFormat="1" ht="45" x14ac:dyDescent="0.25">
      <c r="A21" s="68">
        <v>20</v>
      </c>
      <c r="B21" s="140"/>
      <c r="C21" s="140"/>
      <c r="D21" s="140"/>
      <c r="E21" s="60" t="s">
        <v>78</v>
      </c>
      <c r="F21" s="60">
        <v>4</v>
      </c>
      <c r="G21" s="60" t="s">
        <v>79</v>
      </c>
      <c r="H21" s="60"/>
      <c r="I21" s="60"/>
      <c r="J21" s="140"/>
      <c r="K21" s="69">
        <v>45000</v>
      </c>
      <c r="L21" s="141"/>
      <c r="M21" s="141"/>
      <c r="N21" s="141"/>
      <c r="O21" s="141"/>
      <c r="P21" s="141"/>
      <c r="Q21" s="141"/>
      <c r="R21" s="14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16" customFormat="1" ht="45" x14ac:dyDescent="0.25">
      <c r="A22" s="68">
        <v>21</v>
      </c>
      <c r="B22" s="140"/>
      <c r="C22" s="140"/>
      <c r="D22" s="140"/>
      <c r="E22" s="60" t="s">
        <v>80</v>
      </c>
      <c r="F22" s="60">
        <v>5</v>
      </c>
      <c r="G22" s="60" t="s">
        <v>19</v>
      </c>
      <c r="H22" s="60"/>
      <c r="I22" s="60"/>
      <c r="J22" s="140"/>
      <c r="K22" s="69">
        <v>45000</v>
      </c>
      <c r="L22" s="141"/>
      <c r="M22" s="141"/>
      <c r="N22" s="141"/>
      <c r="O22" s="141"/>
      <c r="P22" s="141"/>
      <c r="Q22" s="141"/>
      <c r="R22" s="14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16" customFormat="1" ht="45.75" thickBot="1" x14ac:dyDescent="0.3">
      <c r="A23" s="70">
        <v>22</v>
      </c>
      <c r="B23" s="142"/>
      <c r="C23" s="142"/>
      <c r="D23" s="142"/>
      <c r="E23" s="66" t="s">
        <v>217</v>
      </c>
      <c r="F23" s="66">
        <v>6</v>
      </c>
      <c r="G23" s="66" t="s">
        <v>17</v>
      </c>
      <c r="H23" s="66"/>
      <c r="I23" s="66"/>
      <c r="J23" s="142"/>
      <c r="K23" s="71">
        <v>45000</v>
      </c>
      <c r="L23" s="143"/>
      <c r="M23" s="143"/>
      <c r="N23" s="143"/>
      <c r="O23" s="143"/>
      <c r="P23" s="143"/>
      <c r="Q23" s="143"/>
      <c r="R23" s="14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5" hidden="1" customHeight="1" x14ac:dyDescent="0.25">
      <c r="M24" s="12">
        <f>SUM(M2:M23)</f>
        <v>198000</v>
      </c>
      <c r="N24" s="12">
        <f>SUM(N2:N23)</f>
        <v>792000</v>
      </c>
      <c r="O24" s="12">
        <f>SUM(O2:O23)</f>
        <v>288000</v>
      </c>
      <c r="P24" s="12">
        <f>SUM(P2:P23)</f>
        <v>237600</v>
      </c>
      <c r="Q24" s="12">
        <f>SUM(Q2:Q23)</f>
        <v>57600</v>
      </c>
      <c r="R24" s="12">
        <f>SUM(R2)</f>
        <v>79200</v>
      </c>
    </row>
    <row r="25" spans="1:29" hidden="1" x14ac:dyDescent="0.25">
      <c r="F25" s="2">
        <f>+F23+F17+F11+F5</f>
        <v>22</v>
      </c>
      <c r="K25" s="12">
        <f>SUM(K2:K23)</f>
        <v>990000</v>
      </c>
      <c r="L25" s="12">
        <f>SUM(L2:L23)</f>
        <v>990000</v>
      </c>
      <c r="M25" s="18"/>
      <c r="N25" s="19">
        <f>SUM(M24:N24)</f>
        <v>990000</v>
      </c>
      <c r="O25" s="19"/>
      <c r="P25" s="19"/>
      <c r="Q25" s="19"/>
      <c r="R25" s="56">
        <f>SUM(O24:R24)</f>
        <v>662400</v>
      </c>
    </row>
    <row r="26" spans="1:29" x14ac:dyDescent="0.25">
      <c r="M26" s="18"/>
      <c r="N26" s="19"/>
      <c r="O26" s="19"/>
      <c r="P26" s="19"/>
      <c r="Q26" s="19"/>
      <c r="R26" s="17"/>
    </row>
    <row r="27" spans="1:29" x14ac:dyDescent="0.25">
      <c r="M27" s="18"/>
      <c r="N27" s="19"/>
      <c r="O27" s="19"/>
      <c r="P27" s="19"/>
      <c r="Q27" s="19"/>
      <c r="R27" s="17"/>
    </row>
    <row r="28" spans="1:29" x14ac:dyDescent="0.25">
      <c r="M28" s="17"/>
      <c r="N28" s="19"/>
      <c r="O28" s="19"/>
      <c r="P28" s="19"/>
      <c r="Q28" s="19"/>
      <c r="R28" s="17"/>
    </row>
    <row r="29" spans="1:29" ht="45" customHeight="1" x14ac:dyDescent="0.25">
      <c r="M29" s="18"/>
      <c r="N29" s="19"/>
      <c r="O29" s="19"/>
      <c r="P29" s="19"/>
      <c r="Q29" s="19"/>
      <c r="R29" s="17"/>
    </row>
    <row r="30" spans="1:29" ht="45" customHeight="1" x14ac:dyDescent="0.25">
      <c r="M30" s="18"/>
      <c r="N30" s="19"/>
      <c r="O30" s="19"/>
      <c r="P30" s="19"/>
      <c r="Q30" s="19"/>
      <c r="R30" s="17"/>
    </row>
    <row r="31" spans="1:29" ht="30" customHeight="1" x14ac:dyDescent="0.25">
      <c r="M31" s="18"/>
      <c r="N31" s="19"/>
      <c r="O31" s="19"/>
      <c r="P31" s="19"/>
      <c r="Q31" s="19"/>
      <c r="R31" s="17"/>
    </row>
    <row r="32" spans="1:29" ht="30" customHeight="1" x14ac:dyDescent="0.25">
      <c r="M32" s="18"/>
      <c r="N32" s="19"/>
      <c r="O32" s="19"/>
      <c r="P32" s="19"/>
      <c r="Q32" s="19"/>
      <c r="R32" s="17"/>
    </row>
    <row r="33" spans="13:19" ht="30" customHeight="1" x14ac:dyDescent="0.25">
      <c r="M33" s="18"/>
      <c r="N33" s="19"/>
      <c r="O33" s="19"/>
      <c r="P33" s="19"/>
      <c r="Q33" s="19"/>
      <c r="R33" s="17"/>
    </row>
    <row r="34" spans="13:19" ht="30" customHeight="1" x14ac:dyDescent="0.25">
      <c r="M34" s="13"/>
      <c r="N34" s="13"/>
      <c r="O34" s="13"/>
      <c r="P34" s="13"/>
      <c r="Q34" s="13"/>
      <c r="R34" s="13"/>
      <c r="S34" s="13"/>
    </row>
    <row r="35" spans="13:19" ht="45" customHeight="1" x14ac:dyDescent="0.25">
      <c r="N35" s="13"/>
      <c r="R35" s="13"/>
    </row>
    <row r="36" spans="13:19" ht="45" customHeight="1" x14ac:dyDescent="0.25"/>
    <row r="37" spans="13:19" ht="30" customHeight="1" x14ac:dyDescent="0.25"/>
  </sheetData>
  <sheetProtection password="8C1E" sheet="1" objects="1" scenarios="1" autoFilter="0"/>
  <autoFilter ref="G1:G37"/>
  <mergeCells count="36">
    <mergeCell ref="C2:C11"/>
    <mergeCell ref="B2:B23"/>
    <mergeCell ref="R2:R23"/>
    <mergeCell ref="M12:M17"/>
    <mergeCell ref="M6:M11"/>
    <mergeCell ref="N6:N11"/>
    <mergeCell ref="O6:O11"/>
    <mergeCell ref="P6:P11"/>
    <mergeCell ref="Q6:Q11"/>
    <mergeCell ref="M2:M5"/>
    <mergeCell ref="N2:N5"/>
    <mergeCell ref="O2:O5"/>
    <mergeCell ref="P2:P5"/>
    <mergeCell ref="Q2:Q5"/>
    <mergeCell ref="D2:D5"/>
    <mergeCell ref="D6:D11"/>
    <mergeCell ref="L2:L5"/>
    <mergeCell ref="L6:L11"/>
    <mergeCell ref="L12:L17"/>
    <mergeCell ref="J12:J17"/>
    <mergeCell ref="J6:J11"/>
    <mergeCell ref="J2:J5"/>
    <mergeCell ref="P18:P23"/>
    <mergeCell ref="Q18:Q23"/>
    <mergeCell ref="D18:D23"/>
    <mergeCell ref="C12:C23"/>
    <mergeCell ref="J18:J23"/>
    <mergeCell ref="L18:L23"/>
    <mergeCell ref="M18:M23"/>
    <mergeCell ref="N18:N23"/>
    <mergeCell ref="O18:O23"/>
    <mergeCell ref="N12:N17"/>
    <mergeCell ref="O12:O17"/>
    <mergeCell ref="P12:P17"/>
    <mergeCell ref="Q12:Q17"/>
    <mergeCell ref="D12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indowProtection="1" zoomScale="85" zoomScaleNormal="85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A43" sqref="A43:XFD44"/>
    </sheetView>
  </sheetViews>
  <sheetFormatPr baseColWidth="10" defaultRowHeight="15" x14ac:dyDescent="0.25"/>
  <cols>
    <col min="1" max="1" width="3.140625" style="4" bestFit="1" customWidth="1"/>
    <col min="2" max="2" width="14.42578125" style="2" customWidth="1"/>
    <col min="3" max="3" width="12.5703125" style="2" customWidth="1"/>
    <col min="4" max="4" width="15" style="16" customWidth="1"/>
    <col min="5" max="5" width="19" style="2" customWidth="1"/>
    <col min="6" max="6" width="11.42578125" style="2"/>
    <col min="7" max="7" width="14.5703125" style="2" customWidth="1"/>
    <col min="8" max="8" width="10.140625" style="2" customWidth="1"/>
    <col min="9" max="9" width="3.140625" style="2" bestFit="1" customWidth="1"/>
    <col min="10" max="10" width="17.42578125" style="2" customWidth="1"/>
    <col min="11" max="11" width="15.42578125" style="2" hidden="1" customWidth="1"/>
    <col min="12" max="12" width="0" style="11" hidden="1" customWidth="1"/>
    <col min="13" max="13" width="11.42578125" style="11"/>
    <col min="14" max="14" width="13.7109375" style="3" customWidth="1"/>
    <col min="15" max="15" width="12" style="3" customWidth="1"/>
    <col min="16" max="17" width="11.140625" style="58" bestFit="1" customWidth="1"/>
    <col min="18" max="18" width="11.28515625" style="58" bestFit="1" customWidth="1"/>
    <col min="19" max="19" width="11.7109375" style="3" customWidth="1"/>
    <col min="20" max="20" width="10.140625" style="3" bestFit="1" customWidth="1"/>
    <col min="21" max="16384" width="11.42578125" style="2"/>
  </cols>
  <sheetData>
    <row r="1" spans="1:20" ht="15.75" customHeight="1" x14ac:dyDescent="0.25">
      <c r="A1" s="67"/>
      <c r="B1" s="150" t="s">
        <v>0</v>
      </c>
      <c r="C1" s="150" t="s">
        <v>184</v>
      </c>
      <c r="D1" s="150" t="s">
        <v>3</v>
      </c>
      <c r="E1" s="150" t="s">
        <v>4</v>
      </c>
      <c r="F1" s="150" t="s">
        <v>5</v>
      </c>
      <c r="G1" s="150" t="s">
        <v>10</v>
      </c>
      <c r="H1" s="150" t="s">
        <v>66</v>
      </c>
      <c r="I1" s="150"/>
      <c r="J1" s="150" t="s">
        <v>6</v>
      </c>
      <c r="K1" s="150" t="s">
        <v>37</v>
      </c>
      <c r="L1" s="91"/>
      <c r="M1" s="148" t="s">
        <v>267</v>
      </c>
      <c r="N1" s="148" t="s">
        <v>138</v>
      </c>
      <c r="O1" s="148" t="s">
        <v>279</v>
      </c>
      <c r="P1" s="156" t="s">
        <v>135</v>
      </c>
      <c r="Q1" s="156" t="s">
        <v>136</v>
      </c>
      <c r="R1" s="156" t="s">
        <v>137</v>
      </c>
      <c r="S1" s="154" t="s">
        <v>280</v>
      </c>
    </row>
    <row r="2" spans="1:20" ht="30" customHeight="1" x14ac:dyDescent="0.25">
      <c r="A2" s="68"/>
      <c r="B2" s="151"/>
      <c r="C2" s="151"/>
      <c r="D2" s="151"/>
      <c r="E2" s="151"/>
      <c r="F2" s="151"/>
      <c r="G2" s="151"/>
      <c r="H2" s="92" t="s">
        <v>127</v>
      </c>
      <c r="I2" s="93" t="s">
        <v>128</v>
      </c>
      <c r="J2" s="151"/>
      <c r="K2" s="151"/>
      <c r="L2" s="94"/>
      <c r="M2" s="149"/>
      <c r="N2" s="149"/>
      <c r="O2" s="149"/>
      <c r="P2" s="157"/>
      <c r="Q2" s="157"/>
      <c r="R2" s="157"/>
      <c r="S2" s="155"/>
    </row>
    <row r="3" spans="1:20" s="16" customFormat="1" ht="28.5" customHeight="1" x14ac:dyDescent="0.25">
      <c r="A3" s="68">
        <v>1</v>
      </c>
      <c r="B3" s="140" t="s">
        <v>9</v>
      </c>
      <c r="C3" s="140" t="s">
        <v>27</v>
      </c>
      <c r="D3" s="140" t="s">
        <v>218</v>
      </c>
      <c r="E3" s="5" t="s">
        <v>220</v>
      </c>
      <c r="F3" s="6">
        <v>1</v>
      </c>
      <c r="G3" s="5" t="s">
        <v>57</v>
      </c>
      <c r="H3" s="5" t="s">
        <v>52</v>
      </c>
      <c r="I3" s="5">
        <v>10</v>
      </c>
      <c r="J3" s="6" t="s">
        <v>8</v>
      </c>
      <c r="K3" s="140" t="s">
        <v>112</v>
      </c>
      <c r="L3" s="69">
        <v>45000</v>
      </c>
      <c r="M3" s="141">
        <f>SUM(L3:L7)</f>
        <v>225000</v>
      </c>
      <c r="N3" s="152">
        <f>M3*20%</f>
        <v>45000</v>
      </c>
      <c r="O3" s="152">
        <f>+M3-N3</f>
        <v>180000</v>
      </c>
      <c r="P3" s="152">
        <f>+O3*50%</f>
        <v>90000</v>
      </c>
      <c r="Q3" s="152">
        <v>0</v>
      </c>
      <c r="R3" s="152">
        <f>+O3*10%</f>
        <v>18000</v>
      </c>
      <c r="S3" s="145">
        <f>+O43*10%</f>
        <v>144000</v>
      </c>
      <c r="T3" s="15"/>
    </row>
    <row r="4" spans="1:20" s="16" customFormat="1" ht="30" x14ac:dyDescent="0.25">
      <c r="A4" s="68">
        <v>2</v>
      </c>
      <c r="B4" s="140"/>
      <c r="C4" s="140"/>
      <c r="D4" s="140"/>
      <c r="E4" s="7" t="s">
        <v>221</v>
      </c>
      <c r="F4" s="8">
        <v>2</v>
      </c>
      <c r="G4" s="7" t="s">
        <v>110</v>
      </c>
      <c r="H4" s="7" t="s">
        <v>52</v>
      </c>
      <c r="I4" s="7">
        <v>7</v>
      </c>
      <c r="J4" s="63" t="s">
        <v>52</v>
      </c>
      <c r="K4" s="140"/>
      <c r="L4" s="69">
        <v>45000</v>
      </c>
      <c r="M4" s="141"/>
      <c r="N4" s="152"/>
      <c r="O4" s="152"/>
      <c r="P4" s="152"/>
      <c r="Q4" s="152"/>
      <c r="R4" s="152"/>
      <c r="S4" s="145"/>
      <c r="T4" s="15"/>
    </row>
    <row r="5" spans="1:20" s="16" customFormat="1" ht="30" x14ac:dyDescent="0.25">
      <c r="A5" s="68">
        <v>3</v>
      </c>
      <c r="B5" s="140"/>
      <c r="C5" s="140"/>
      <c r="D5" s="140"/>
      <c r="E5" s="9" t="s">
        <v>222</v>
      </c>
      <c r="F5" s="10">
        <v>3</v>
      </c>
      <c r="G5" s="9" t="s">
        <v>68</v>
      </c>
      <c r="H5" s="9" t="s">
        <v>52</v>
      </c>
      <c r="I5" s="9">
        <v>4</v>
      </c>
      <c r="J5" s="10" t="s">
        <v>8</v>
      </c>
      <c r="K5" s="140"/>
      <c r="L5" s="69">
        <v>45000</v>
      </c>
      <c r="M5" s="141"/>
      <c r="N5" s="152"/>
      <c r="O5" s="152"/>
      <c r="P5" s="152"/>
      <c r="Q5" s="152"/>
      <c r="R5" s="152"/>
      <c r="S5" s="145"/>
      <c r="T5" s="15"/>
    </row>
    <row r="6" spans="1:20" s="16" customFormat="1" ht="45" x14ac:dyDescent="0.25">
      <c r="A6" s="68">
        <v>4</v>
      </c>
      <c r="B6" s="140"/>
      <c r="C6" s="140"/>
      <c r="D6" s="140"/>
      <c r="E6" s="60" t="s">
        <v>223</v>
      </c>
      <c r="F6" s="60">
        <v>4</v>
      </c>
      <c r="G6" s="60" t="s">
        <v>111</v>
      </c>
      <c r="H6" s="60"/>
      <c r="I6" s="60"/>
      <c r="J6" s="60"/>
      <c r="K6" s="140"/>
      <c r="L6" s="69">
        <v>45000</v>
      </c>
      <c r="M6" s="141"/>
      <c r="N6" s="152"/>
      <c r="O6" s="152"/>
      <c r="P6" s="152"/>
      <c r="Q6" s="152"/>
      <c r="R6" s="152"/>
      <c r="S6" s="145"/>
      <c r="T6" s="15"/>
    </row>
    <row r="7" spans="1:20" s="16" customFormat="1" ht="30" x14ac:dyDescent="0.25">
      <c r="A7" s="68">
        <v>5</v>
      </c>
      <c r="B7" s="140"/>
      <c r="C7" s="140"/>
      <c r="D7" s="140"/>
      <c r="E7" s="60" t="s">
        <v>224</v>
      </c>
      <c r="F7" s="60">
        <v>5</v>
      </c>
      <c r="G7" s="60" t="s">
        <v>86</v>
      </c>
      <c r="H7" s="60"/>
      <c r="I7" s="60"/>
      <c r="J7" s="60"/>
      <c r="K7" s="140"/>
      <c r="L7" s="69">
        <v>45000</v>
      </c>
      <c r="M7" s="141"/>
      <c r="N7" s="152"/>
      <c r="O7" s="152"/>
      <c r="P7" s="152"/>
      <c r="Q7" s="152"/>
      <c r="R7" s="152"/>
      <c r="S7" s="145"/>
      <c r="T7" s="15"/>
    </row>
    <row r="8" spans="1:20" s="16" customFormat="1" ht="30" x14ac:dyDescent="0.25">
      <c r="A8" s="68">
        <v>6</v>
      </c>
      <c r="B8" s="140"/>
      <c r="C8" s="140"/>
      <c r="D8" s="140" t="s">
        <v>219</v>
      </c>
      <c r="E8" s="5" t="s">
        <v>225</v>
      </c>
      <c r="F8" s="6">
        <v>1</v>
      </c>
      <c r="G8" s="5" t="s">
        <v>107</v>
      </c>
      <c r="H8" s="5" t="s">
        <v>52</v>
      </c>
      <c r="I8" s="5">
        <v>10</v>
      </c>
      <c r="J8" s="6" t="s">
        <v>8</v>
      </c>
      <c r="K8" s="140" t="s">
        <v>109</v>
      </c>
      <c r="L8" s="69">
        <v>45000</v>
      </c>
      <c r="M8" s="141">
        <f>SUM(L8:L10)</f>
        <v>135000</v>
      </c>
      <c r="N8" s="152">
        <f>M8*20%</f>
        <v>27000</v>
      </c>
      <c r="O8" s="152">
        <f>+M8-N8</f>
        <v>108000</v>
      </c>
      <c r="P8" s="152">
        <f>+O8*50%</f>
        <v>54000</v>
      </c>
      <c r="Q8" s="152">
        <f>+O8*30%</f>
        <v>32400</v>
      </c>
      <c r="R8" s="152">
        <f>+O8*10%</f>
        <v>10800</v>
      </c>
      <c r="S8" s="145"/>
      <c r="T8" s="15"/>
    </row>
    <row r="9" spans="1:20" s="16" customFormat="1" ht="30" x14ac:dyDescent="0.25">
      <c r="A9" s="68">
        <v>7</v>
      </c>
      <c r="B9" s="140"/>
      <c r="C9" s="140"/>
      <c r="D9" s="140"/>
      <c r="E9" s="7" t="s">
        <v>226</v>
      </c>
      <c r="F9" s="8">
        <v>2</v>
      </c>
      <c r="G9" s="7" t="s">
        <v>108</v>
      </c>
      <c r="H9" s="7" t="s">
        <v>52</v>
      </c>
      <c r="I9" s="7">
        <v>7</v>
      </c>
      <c r="J9" s="8" t="s">
        <v>8</v>
      </c>
      <c r="K9" s="140"/>
      <c r="L9" s="69">
        <v>45000</v>
      </c>
      <c r="M9" s="141"/>
      <c r="N9" s="152"/>
      <c r="O9" s="152"/>
      <c r="P9" s="152"/>
      <c r="Q9" s="152"/>
      <c r="R9" s="152"/>
      <c r="S9" s="145"/>
      <c r="T9" s="15"/>
    </row>
    <row r="10" spans="1:20" s="16" customFormat="1" ht="30" x14ac:dyDescent="0.25">
      <c r="A10" s="68">
        <v>8</v>
      </c>
      <c r="B10" s="140"/>
      <c r="C10" s="140"/>
      <c r="D10" s="140"/>
      <c r="E10" s="9" t="s">
        <v>227</v>
      </c>
      <c r="F10" s="10">
        <v>3</v>
      </c>
      <c r="G10" s="9" t="s">
        <v>17</v>
      </c>
      <c r="H10" s="9" t="s">
        <v>8</v>
      </c>
      <c r="I10" s="9">
        <v>8</v>
      </c>
      <c r="J10" s="10" t="s">
        <v>8</v>
      </c>
      <c r="K10" s="140"/>
      <c r="L10" s="69">
        <v>45000</v>
      </c>
      <c r="M10" s="141"/>
      <c r="N10" s="152"/>
      <c r="O10" s="152"/>
      <c r="P10" s="152"/>
      <c r="Q10" s="152"/>
      <c r="R10" s="152"/>
      <c r="S10" s="145"/>
      <c r="T10" s="15"/>
    </row>
    <row r="11" spans="1:20" ht="45" x14ac:dyDescent="0.25">
      <c r="A11" s="68">
        <v>9</v>
      </c>
      <c r="B11" s="140"/>
      <c r="C11" s="140"/>
      <c r="D11" s="140" t="s">
        <v>230</v>
      </c>
      <c r="E11" s="5" t="s">
        <v>207</v>
      </c>
      <c r="F11" s="6">
        <v>1</v>
      </c>
      <c r="G11" s="5" t="s">
        <v>40</v>
      </c>
      <c r="H11" s="5" t="s">
        <v>52</v>
      </c>
      <c r="I11" s="5">
        <v>10</v>
      </c>
      <c r="J11" s="6" t="s">
        <v>8</v>
      </c>
      <c r="K11" s="140" t="s">
        <v>106</v>
      </c>
      <c r="L11" s="69">
        <v>45000</v>
      </c>
      <c r="M11" s="141">
        <f>SUM(L11:L14)</f>
        <v>180000</v>
      </c>
      <c r="N11" s="152">
        <f>M11*20%</f>
        <v>36000</v>
      </c>
      <c r="O11" s="152">
        <f>+M11-N11</f>
        <v>144000</v>
      </c>
      <c r="P11" s="152">
        <f>+O11*50%</f>
        <v>72000</v>
      </c>
      <c r="Q11" s="152">
        <v>0</v>
      </c>
      <c r="R11" s="152">
        <v>0</v>
      </c>
      <c r="S11" s="145"/>
    </row>
    <row r="12" spans="1:20" ht="30" x14ac:dyDescent="0.25">
      <c r="A12" s="68">
        <v>10</v>
      </c>
      <c r="B12" s="140"/>
      <c r="C12" s="140"/>
      <c r="D12" s="140"/>
      <c r="E12" s="7" t="s">
        <v>228</v>
      </c>
      <c r="F12" s="8">
        <v>2</v>
      </c>
      <c r="G12" s="7" t="s">
        <v>19</v>
      </c>
      <c r="H12" s="7" t="s">
        <v>52</v>
      </c>
      <c r="I12" s="7">
        <v>7</v>
      </c>
      <c r="J12" s="63" t="s">
        <v>52</v>
      </c>
      <c r="K12" s="140"/>
      <c r="L12" s="69">
        <v>45000</v>
      </c>
      <c r="M12" s="141"/>
      <c r="N12" s="152"/>
      <c r="O12" s="152"/>
      <c r="P12" s="152"/>
      <c r="Q12" s="152"/>
      <c r="R12" s="152"/>
      <c r="S12" s="145"/>
    </row>
    <row r="13" spans="1:20" ht="30" x14ac:dyDescent="0.25">
      <c r="A13" s="68">
        <v>11</v>
      </c>
      <c r="B13" s="140"/>
      <c r="C13" s="140"/>
      <c r="D13" s="140"/>
      <c r="E13" s="9" t="s">
        <v>229</v>
      </c>
      <c r="F13" s="10">
        <v>3</v>
      </c>
      <c r="G13" s="9" t="s">
        <v>90</v>
      </c>
      <c r="H13" s="9" t="s">
        <v>52</v>
      </c>
      <c r="I13" s="9">
        <v>4</v>
      </c>
      <c r="J13" s="63" t="s">
        <v>52</v>
      </c>
      <c r="K13" s="140"/>
      <c r="L13" s="69">
        <v>45000</v>
      </c>
      <c r="M13" s="141"/>
      <c r="N13" s="152"/>
      <c r="O13" s="152"/>
      <c r="P13" s="152"/>
      <c r="Q13" s="152"/>
      <c r="R13" s="152"/>
      <c r="S13" s="145"/>
    </row>
    <row r="14" spans="1:20" ht="30" x14ac:dyDescent="0.25">
      <c r="A14" s="68">
        <v>12</v>
      </c>
      <c r="B14" s="140"/>
      <c r="C14" s="140"/>
      <c r="D14" s="140"/>
      <c r="E14" s="60" t="s">
        <v>87</v>
      </c>
      <c r="F14" s="60">
        <v>4</v>
      </c>
      <c r="G14" s="60" t="s">
        <v>28</v>
      </c>
      <c r="H14" s="60"/>
      <c r="I14" s="60"/>
      <c r="J14" s="60"/>
      <c r="K14" s="140"/>
      <c r="L14" s="69">
        <v>45000</v>
      </c>
      <c r="M14" s="141"/>
      <c r="N14" s="152"/>
      <c r="O14" s="152"/>
      <c r="P14" s="152"/>
      <c r="Q14" s="152"/>
      <c r="R14" s="152"/>
      <c r="S14" s="145"/>
    </row>
    <row r="15" spans="1:20" s="16" customFormat="1" ht="45" x14ac:dyDescent="0.25">
      <c r="A15" s="68">
        <v>13</v>
      </c>
      <c r="B15" s="140"/>
      <c r="C15" s="140" t="s">
        <v>2</v>
      </c>
      <c r="D15" s="140" t="s">
        <v>234</v>
      </c>
      <c r="E15" s="5" t="s">
        <v>235</v>
      </c>
      <c r="F15" s="6">
        <v>1</v>
      </c>
      <c r="G15" s="5" t="s">
        <v>40</v>
      </c>
      <c r="H15" s="5" t="s">
        <v>52</v>
      </c>
      <c r="I15" s="5">
        <v>10</v>
      </c>
      <c r="J15" s="6" t="s">
        <v>8</v>
      </c>
      <c r="K15" s="140" t="s">
        <v>126</v>
      </c>
      <c r="L15" s="69">
        <v>45000</v>
      </c>
      <c r="M15" s="141">
        <f>SUM(L15:L19)</f>
        <v>225000</v>
      </c>
      <c r="N15" s="152">
        <f>M15*20%</f>
        <v>45000</v>
      </c>
      <c r="O15" s="152">
        <f>+M15-N15</f>
        <v>180000</v>
      </c>
      <c r="P15" s="152">
        <f>+O15*50%</f>
        <v>90000</v>
      </c>
      <c r="Q15" s="152">
        <v>0</v>
      </c>
      <c r="R15" s="152">
        <f>+O15*10%</f>
        <v>18000</v>
      </c>
      <c r="S15" s="145"/>
      <c r="T15" s="15"/>
    </row>
    <row r="16" spans="1:20" s="16" customFormat="1" ht="30" x14ac:dyDescent="0.25">
      <c r="A16" s="68">
        <v>14</v>
      </c>
      <c r="B16" s="140"/>
      <c r="C16" s="140"/>
      <c r="D16" s="140"/>
      <c r="E16" s="7" t="s">
        <v>236</v>
      </c>
      <c r="F16" s="8">
        <v>2</v>
      </c>
      <c r="G16" s="7" t="s">
        <v>19</v>
      </c>
      <c r="H16" s="7" t="s">
        <v>52</v>
      </c>
      <c r="I16" s="7">
        <v>7</v>
      </c>
      <c r="J16" s="63" t="s">
        <v>52</v>
      </c>
      <c r="K16" s="140"/>
      <c r="L16" s="69">
        <v>45000</v>
      </c>
      <c r="M16" s="141"/>
      <c r="N16" s="158"/>
      <c r="O16" s="158"/>
      <c r="P16" s="152"/>
      <c r="Q16" s="152"/>
      <c r="R16" s="152"/>
      <c r="S16" s="145"/>
      <c r="T16" s="15"/>
    </row>
    <row r="17" spans="1:20" s="16" customFormat="1" ht="30" x14ac:dyDescent="0.25">
      <c r="A17" s="68">
        <v>15</v>
      </c>
      <c r="B17" s="140"/>
      <c r="C17" s="140"/>
      <c r="D17" s="140"/>
      <c r="E17" s="9" t="s">
        <v>237</v>
      </c>
      <c r="F17" s="10">
        <v>3</v>
      </c>
      <c r="G17" s="9" t="s">
        <v>17</v>
      </c>
      <c r="H17" s="9" t="s">
        <v>8</v>
      </c>
      <c r="I17" s="9">
        <v>8</v>
      </c>
      <c r="J17" s="10" t="s">
        <v>8</v>
      </c>
      <c r="K17" s="140"/>
      <c r="L17" s="69">
        <v>45000</v>
      </c>
      <c r="M17" s="141"/>
      <c r="N17" s="158"/>
      <c r="O17" s="158"/>
      <c r="P17" s="152"/>
      <c r="Q17" s="152"/>
      <c r="R17" s="152"/>
      <c r="S17" s="145"/>
      <c r="T17" s="15"/>
    </row>
    <row r="18" spans="1:20" s="16" customFormat="1" ht="30" x14ac:dyDescent="0.25">
      <c r="A18" s="68">
        <v>16</v>
      </c>
      <c r="B18" s="140"/>
      <c r="C18" s="140"/>
      <c r="D18" s="140"/>
      <c r="E18" s="54" t="s">
        <v>125</v>
      </c>
      <c r="F18" s="60">
        <v>4</v>
      </c>
      <c r="G18" s="60" t="s">
        <v>63</v>
      </c>
      <c r="H18" s="60"/>
      <c r="I18" s="60"/>
      <c r="J18" s="60"/>
      <c r="K18" s="140"/>
      <c r="L18" s="69">
        <v>45000</v>
      </c>
      <c r="M18" s="141"/>
      <c r="N18" s="158"/>
      <c r="O18" s="158"/>
      <c r="P18" s="152"/>
      <c r="Q18" s="152"/>
      <c r="R18" s="152"/>
      <c r="S18" s="145"/>
      <c r="T18" s="15"/>
    </row>
    <row r="19" spans="1:20" s="16" customFormat="1" ht="30" x14ac:dyDescent="0.25">
      <c r="A19" s="68">
        <v>17</v>
      </c>
      <c r="B19" s="140"/>
      <c r="C19" s="140"/>
      <c r="D19" s="140"/>
      <c r="E19" s="60" t="s">
        <v>101</v>
      </c>
      <c r="F19" s="60">
        <v>5</v>
      </c>
      <c r="G19" s="60" t="s">
        <v>90</v>
      </c>
      <c r="H19" s="60"/>
      <c r="I19" s="60"/>
      <c r="J19" s="60"/>
      <c r="K19" s="140"/>
      <c r="L19" s="69">
        <v>45000</v>
      </c>
      <c r="M19" s="141"/>
      <c r="N19" s="158"/>
      <c r="O19" s="158"/>
      <c r="P19" s="152"/>
      <c r="Q19" s="152"/>
      <c r="R19" s="152"/>
      <c r="S19" s="145"/>
      <c r="T19" s="15"/>
    </row>
    <row r="20" spans="1:20" s="16" customFormat="1" ht="30" customHeight="1" x14ac:dyDescent="0.25">
      <c r="A20" s="68">
        <v>18</v>
      </c>
      <c r="B20" s="140"/>
      <c r="C20" s="140"/>
      <c r="D20" s="140" t="s">
        <v>233</v>
      </c>
      <c r="E20" s="5" t="s">
        <v>122</v>
      </c>
      <c r="F20" s="6">
        <v>1</v>
      </c>
      <c r="G20" s="5" t="s">
        <v>57</v>
      </c>
      <c r="H20" s="5" t="s">
        <v>8</v>
      </c>
      <c r="I20" s="5">
        <v>20</v>
      </c>
      <c r="J20" s="6" t="s">
        <v>8</v>
      </c>
      <c r="K20" s="140" t="s">
        <v>124</v>
      </c>
      <c r="L20" s="69">
        <v>45000</v>
      </c>
      <c r="M20" s="141">
        <f>SUM(L20:L26)</f>
        <v>315000</v>
      </c>
      <c r="N20" s="152">
        <f>M20*20%</f>
        <v>63000</v>
      </c>
      <c r="O20" s="152">
        <f>+M20-N20</f>
        <v>252000</v>
      </c>
      <c r="P20" s="152">
        <f>+O20*50%</f>
        <v>126000</v>
      </c>
      <c r="Q20" s="152">
        <f>+O20*30%</f>
        <v>75600</v>
      </c>
      <c r="R20" s="152">
        <v>0</v>
      </c>
      <c r="S20" s="145"/>
      <c r="T20" s="15"/>
    </row>
    <row r="21" spans="1:20" s="16" customFormat="1" ht="30" customHeight="1" x14ac:dyDescent="0.25">
      <c r="A21" s="68">
        <v>19</v>
      </c>
      <c r="B21" s="140"/>
      <c r="C21" s="140"/>
      <c r="D21" s="140"/>
      <c r="E21" s="7" t="s">
        <v>238</v>
      </c>
      <c r="F21" s="8">
        <v>2</v>
      </c>
      <c r="G21" s="7" t="s">
        <v>17</v>
      </c>
      <c r="H21" s="7" t="s">
        <v>8</v>
      </c>
      <c r="I21" s="7">
        <v>14</v>
      </c>
      <c r="J21" s="8" t="s">
        <v>8</v>
      </c>
      <c r="K21" s="140"/>
      <c r="L21" s="69">
        <v>45000</v>
      </c>
      <c r="M21" s="141"/>
      <c r="N21" s="152"/>
      <c r="O21" s="152"/>
      <c r="P21" s="152"/>
      <c r="Q21" s="152"/>
      <c r="R21" s="152"/>
      <c r="S21" s="145"/>
      <c r="T21" s="15"/>
    </row>
    <row r="22" spans="1:20" s="16" customFormat="1" ht="30" customHeight="1" x14ac:dyDescent="0.25">
      <c r="A22" s="68">
        <v>20</v>
      </c>
      <c r="B22" s="140"/>
      <c r="C22" s="140"/>
      <c r="D22" s="140"/>
      <c r="E22" s="9" t="s">
        <v>239</v>
      </c>
      <c r="F22" s="10">
        <v>3</v>
      </c>
      <c r="G22" s="9" t="s">
        <v>79</v>
      </c>
      <c r="H22" s="9" t="s">
        <v>52</v>
      </c>
      <c r="I22" s="9">
        <v>4</v>
      </c>
      <c r="J22" s="63" t="s">
        <v>52</v>
      </c>
      <c r="K22" s="140"/>
      <c r="L22" s="69">
        <v>45000</v>
      </c>
      <c r="M22" s="141"/>
      <c r="N22" s="152"/>
      <c r="O22" s="152"/>
      <c r="P22" s="152"/>
      <c r="Q22" s="152"/>
      <c r="R22" s="152"/>
      <c r="S22" s="145"/>
      <c r="T22" s="15"/>
    </row>
    <row r="23" spans="1:20" s="16" customFormat="1" ht="30" customHeight="1" x14ac:dyDescent="0.25">
      <c r="A23" s="68">
        <v>21</v>
      </c>
      <c r="B23" s="140"/>
      <c r="C23" s="140"/>
      <c r="D23" s="140"/>
      <c r="E23" s="54" t="s">
        <v>104</v>
      </c>
      <c r="F23" s="60">
        <v>4</v>
      </c>
      <c r="G23" s="60" t="s">
        <v>90</v>
      </c>
      <c r="H23" s="60"/>
      <c r="I23" s="60"/>
      <c r="J23" s="60"/>
      <c r="K23" s="140"/>
      <c r="L23" s="69">
        <v>45000</v>
      </c>
      <c r="M23" s="141"/>
      <c r="N23" s="152"/>
      <c r="O23" s="152"/>
      <c r="P23" s="152"/>
      <c r="Q23" s="152"/>
      <c r="R23" s="152"/>
      <c r="S23" s="145"/>
      <c r="T23" s="14"/>
    </row>
    <row r="24" spans="1:20" s="16" customFormat="1" ht="45" customHeight="1" x14ac:dyDescent="0.25">
      <c r="A24" s="68">
        <v>22</v>
      </c>
      <c r="B24" s="140"/>
      <c r="C24" s="140"/>
      <c r="D24" s="140"/>
      <c r="E24" s="60" t="s">
        <v>123</v>
      </c>
      <c r="F24" s="60">
        <v>5</v>
      </c>
      <c r="G24" s="60" t="s">
        <v>40</v>
      </c>
      <c r="H24" s="60"/>
      <c r="I24" s="60"/>
      <c r="J24" s="60"/>
      <c r="K24" s="140"/>
      <c r="L24" s="69">
        <v>45000</v>
      </c>
      <c r="M24" s="141"/>
      <c r="N24" s="152"/>
      <c r="O24" s="152"/>
      <c r="P24" s="152"/>
      <c r="Q24" s="152"/>
      <c r="R24" s="152"/>
      <c r="S24" s="145"/>
      <c r="T24" s="15"/>
    </row>
    <row r="25" spans="1:20" s="16" customFormat="1" ht="45" customHeight="1" x14ac:dyDescent="0.25">
      <c r="A25" s="68">
        <v>23</v>
      </c>
      <c r="B25" s="140"/>
      <c r="C25" s="140"/>
      <c r="D25" s="140"/>
      <c r="E25" s="60" t="s">
        <v>240</v>
      </c>
      <c r="F25" s="60">
        <v>6</v>
      </c>
      <c r="G25" s="60" t="s">
        <v>57</v>
      </c>
      <c r="H25" s="60"/>
      <c r="I25" s="60"/>
      <c r="J25" s="60"/>
      <c r="K25" s="140"/>
      <c r="L25" s="69">
        <v>45000</v>
      </c>
      <c r="M25" s="141"/>
      <c r="N25" s="152"/>
      <c r="O25" s="152"/>
      <c r="P25" s="152"/>
      <c r="Q25" s="152"/>
      <c r="R25" s="152"/>
      <c r="S25" s="145"/>
      <c r="T25" s="15"/>
    </row>
    <row r="26" spans="1:20" s="16" customFormat="1" ht="45" x14ac:dyDescent="0.25">
      <c r="A26" s="68">
        <v>24</v>
      </c>
      <c r="B26" s="140"/>
      <c r="C26" s="140"/>
      <c r="D26" s="140"/>
      <c r="E26" s="60" t="s">
        <v>94</v>
      </c>
      <c r="F26" s="60">
        <v>7</v>
      </c>
      <c r="G26" s="60" t="s">
        <v>68</v>
      </c>
      <c r="H26" s="60"/>
      <c r="I26" s="60"/>
      <c r="J26" s="60"/>
      <c r="K26" s="140"/>
      <c r="L26" s="69">
        <v>45000</v>
      </c>
      <c r="M26" s="141"/>
      <c r="N26" s="152"/>
      <c r="O26" s="152"/>
      <c r="P26" s="152"/>
      <c r="Q26" s="152"/>
      <c r="R26" s="152"/>
      <c r="S26" s="145"/>
      <c r="T26" s="15"/>
    </row>
    <row r="27" spans="1:20" s="16" customFormat="1" ht="45" x14ac:dyDescent="0.25">
      <c r="A27" s="68">
        <v>25</v>
      </c>
      <c r="B27" s="140"/>
      <c r="C27" s="140"/>
      <c r="D27" s="140" t="s">
        <v>232</v>
      </c>
      <c r="E27" s="5" t="s">
        <v>241</v>
      </c>
      <c r="F27" s="6">
        <v>1</v>
      </c>
      <c r="G27" s="5" t="s">
        <v>40</v>
      </c>
      <c r="H27" s="5" t="s">
        <v>52</v>
      </c>
      <c r="I27" s="5">
        <v>10</v>
      </c>
      <c r="J27" s="6" t="s">
        <v>8</v>
      </c>
      <c r="K27" s="140" t="s">
        <v>121</v>
      </c>
      <c r="L27" s="69">
        <v>45000</v>
      </c>
      <c r="M27" s="141">
        <f>SUM(L27:L35)</f>
        <v>405000</v>
      </c>
      <c r="N27" s="141">
        <f>M27*20%</f>
        <v>81000</v>
      </c>
      <c r="O27" s="141">
        <f>+M27-N27</f>
        <v>324000</v>
      </c>
      <c r="P27" s="141">
        <f>+O27*50%</f>
        <v>162000</v>
      </c>
      <c r="Q27" s="141">
        <f>+O27*30%</f>
        <v>97200</v>
      </c>
      <c r="R27" s="141">
        <f>+O27*10%</f>
        <v>32400</v>
      </c>
      <c r="S27" s="145"/>
      <c r="T27" s="15"/>
    </row>
    <row r="28" spans="1:20" s="16" customFormat="1" ht="30" x14ac:dyDescent="0.25">
      <c r="A28" s="68">
        <v>26</v>
      </c>
      <c r="B28" s="140"/>
      <c r="C28" s="140"/>
      <c r="D28" s="140"/>
      <c r="E28" s="7" t="s">
        <v>242</v>
      </c>
      <c r="F28" s="8">
        <v>2</v>
      </c>
      <c r="G28" s="7" t="s">
        <v>243</v>
      </c>
      <c r="H28" s="7" t="s">
        <v>52</v>
      </c>
      <c r="I28" s="7">
        <v>7</v>
      </c>
      <c r="J28" s="8" t="s">
        <v>8</v>
      </c>
      <c r="K28" s="140"/>
      <c r="L28" s="69">
        <v>45000</v>
      </c>
      <c r="M28" s="141"/>
      <c r="N28" s="141"/>
      <c r="O28" s="141"/>
      <c r="P28" s="141"/>
      <c r="Q28" s="141"/>
      <c r="R28" s="141"/>
      <c r="S28" s="145"/>
      <c r="T28" s="15"/>
    </row>
    <row r="29" spans="1:20" s="16" customFormat="1" ht="45" x14ac:dyDescent="0.25">
      <c r="A29" s="68">
        <v>27</v>
      </c>
      <c r="B29" s="140"/>
      <c r="C29" s="140"/>
      <c r="D29" s="140"/>
      <c r="E29" s="9" t="s">
        <v>244</v>
      </c>
      <c r="F29" s="10">
        <v>3</v>
      </c>
      <c r="G29" s="9" t="s">
        <v>115</v>
      </c>
      <c r="H29" s="9" t="s">
        <v>52</v>
      </c>
      <c r="I29" s="9">
        <v>4</v>
      </c>
      <c r="J29" s="10" t="s">
        <v>8</v>
      </c>
      <c r="K29" s="140"/>
      <c r="L29" s="69">
        <v>45000</v>
      </c>
      <c r="M29" s="141"/>
      <c r="N29" s="141"/>
      <c r="O29" s="141"/>
      <c r="P29" s="141"/>
      <c r="Q29" s="141"/>
      <c r="R29" s="141"/>
      <c r="S29" s="145"/>
      <c r="T29" s="15"/>
    </row>
    <row r="30" spans="1:20" s="16" customFormat="1" ht="30" x14ac:dyDescent="0.25">
      <c r="A30" s="68">
        <v>28</v>
      </c>
      <c r="B30" s="140"/>
      <c r="C30" s="140"/>
      <c r="D30" s="140"/>
      <c r="E30" s="60" t="s">
        <v>117</v>
      </c>
      <c r="F30" s="60">
        <v>4</v>
      </c>
      <c r="G30" s="60" t="s">
        <v>111</v>
      </c>
      <c r="H30" s="60"/>
      <c r="I30" s="60"/>
      <c r="J30" s="60"/>
      <c r="K30" s="140"/>
      <c r="L30" s="69">
        <v>45000</v>
      </c>
      <c r="M30" s="141"/>
      <c r="N30" s="141"/>
      <c r="O30" s="141"/>
      <c r="P30" s="141"/>
      <c r="Q30" s="141"/>
      <c r="R30" s="141"/>
      <c r="S30" s="145"/>
      <c r="T30" s="15"/>
    </row>
    <row r="31" spans="1:20" s="16" customFormat="1" ht="45" customHeight="1" x14ac:dyDescent="0.25">
      <c r="A31" s="68">
        <v>29</v>
      </c>
      <c r="B31" s="140"/>
      <c r="C31" s="140"/>
      <c r="D31" s="140"/>
      <c r="E31" s="60" t="s">
        <v>245</v>
      </c>
      <c r="F31" s="60">
        <v>5</v>
      </c>
      <c r="G31" s="60" t="s">
        <v>16</v>
      </c>
      <c r="H31" s="60"/>
      <c r="I31" s="60"/>
      <c r="J31" s="60"/>
      <c r="K31" s="140"/>
      <c r="L31" s="69">
        <v>45000</v>
      </c>
      <c r="M31" s="141"/>
      <c r="N31" s="141"/>
      <c r="O31" s="141"/>
      <c r="P31" s="141"/>
      <c r="Q31" s="141"/>
      <c r="R31" s="141"/>
      <c r="S31" s="145"/>
      <c r="T31" s="15"/>
    </row>
    <row r="32" spans="1:20" s="16" customFormat="1" ht="45" customHeight="1" x14ac:dyDescent="0.25">
      <c r="A32" s="68">
        <v>30</v>
      </c>
      <c r="B32" s="140"/>
      <c r="C32" s="140"/>
      <c r="D32" s="140"/>
      <c r="E32" s="60" t="s">
        <v>100</v>
      </c>
      <c r="F32" s="60">
        <v>6</v>
      </c>
      <c r="G32" s="60" t="s">
        <v>246</v>
      </c>
      <c r="H32" s="60"/>
      <c r="I32" s="60"/>
      <c r="J32" s="60"/>
      <c r="K32" s="140"/>
      <c r="L32" s="69">
        <v>45000</v>
      </c>
      <c r="M32" s="141"/>
      <c r="N32" s="141"/>
      <c r="O32" s="141"/>
      <c r="P32" s="141"/>
      <c r="Q32" s="141"/>
      <c r="R32" s="141"/>
      <c r="S32" s="145"/>
      <c r="T32" s="15"/>
    </row>
    <row r="33" spans="1:20" s="16" customFormat="1" ht="30" customHeight="1" x14ac:dyDescent="0.25">
      <c r="A33" s="68">
        <v>31</v>
      </c>
      <c r="B33" s="140"/>
      <c r="C33" s="140"/>
      <c r="D33" s="140"/>
      <c r="E33" s="60" t="s">
        <v>120</v>
      </c>
      <c r="F33" s="60">
        <v>7</v>
      </c>
      <c r="G33" s="60" t="s">
        <v>14</v>
      </c>
      <c r="H33" s="60"/>
      <c r="I33" s="60"/>
      <c r="J33" s="60"/>
      <c r="K33" s="140"/>
      <c r="L33" s="69">
        <v>45000</v>
      </c>
      <c r="M33" s="141"/>
      <c r="N33" s="141"/>
      <c r="O33" s="141"/>
      <c r="P33" s="141"/>
      <c r="Q33" s="141"/>
      <c r="R33" s="141"/>
      <c r="S33" s="145"/>
      <c r="T33" s="15"/>
    </row>
    <row r="34" spans="1:20" s="16" customFormat="1" ht="45" customHeight="1" x14ac:dyDescent="0.25">
      <c r="A34" s="68">
        <v>32</v>
      </c>
      <c r="B34" s="140"/>
      <c r="C34" s="140"/>
      <c r="D34" s="140"/>
      <c r="E34" s="60" t="s">
        <v>118</v>
      </c>
      <c r="F34" s="60">
        <v>8</v>
      </c>
      <c r="G34" s="60" t="s">
        <v>14</v>
      </c>
      <c r="H34" s="60"/>
      <c r="I34" s="60"/>
      <c r="J34" s="60"/>
      <c r="K34" s="140"/>
      <c r="L34" s="69">
        <v>45000</v>
      </c>
      <c r="M34" s="141"/>
      <c r="N34" s="141"/>
      <c r="O34" s="141"/>
      <c r="P34" s="141"/>
      <c r="Q34" s="141"/>
      <c r="R34" s="141"/>
      <c r="S34" s="145"/>
      <c r="T34" s="15"/>
    </row>
    <row r="35" spans="1:20" s="16" customFormat="1" ht="45" customHeight="1" x14ac:dyDescent="0.25">
      <c r="A35" s="68">
        <v>33</v>
      </c>
      <c r="B35" s="140"/>
      <c r="C35" s="140"/>
      <c r="D35" s="140"/>
      <c r="E35" s="60" t="s">
        <v>119</v>
      </c>
      <c r="F35" s="60">
        <v>9</v>
      </c>
      <c r="G35" s="60" t="s">
        <v>16</v>
      </c>
      <c r="H35" s="60"/>
      <c r="I35" s="60"/>
      <c r="J35" s="60"/>
      <c r="K35" s="140"/>
      <c r="L35" s="69">
        <v>45000</v>
      </c>
      <c r="M35" s="141"/>
      <c r="N35" s="141"/>
      <c r="O35" s="141"/>
      <c r="P35" s="141"/>
      <c r="Q35" s="141"/>
      <c r="R35" s="141"/>
      <c r="S35" s="145"/>
      <c r="T35" s="15"/>
    </row>
    <row r="36" spans="1:20" s="16" customFormat="1" ht="34.5" customHeight="1" x14ac:dyDescent="0.25">
      <c r="A36" s="68">
        <v>34</v>
      </c>
      <c r="B36" s="140"/>
      <c r="C36" s="140"/>
      <c r="D36" s="140" t="s">
        <v>231</v>
      </c>
      <c r="E36" s="5" t="s">
        <v>247</v>
      </c>
      <c r="F36" s="6">
        <v>1</v>
      </c>
      <c r="G36" s="5" t="s">
        <v>113</v>
      </c>
      <c r="H36" s="5" t="s">
        <v>52</v>
      </c>
      <c r="I36" s="5">
        <v>10</v>
      </c>
      <c r="J36" s="63" t="s">
        <v>52</v>
      </c>
      <c r="K36" s="140" t="s">
        <v>116</v>
      </c>
      <c r="L36" s="69">
        <v>45000</v>
      </c>
      <c r="M36" s="141">
        <f>SUM(L36:L42)</f>
        <v>315000</v>
      </c>
      <c r="N36" s="152">
        <f>M36*20%</f>
        <v>63000</v>
      </c>
      <c r="O36" s="152">
        <f>+M36-N36</f>
        <v>252000</v>
      </c>
      <c r="P36" s="152">
        <v>0</v>
      </c>
      <c r="Q36" s="152">
        <f>+O36*30%</f>
        <v>75600</v>
      </c>
      <c r="R36" s="152">
        <f>+O36*10%</f>
        <v>25200</v>
      </c>
      <c r="S36" s="145"/>
      <c r="T36" s="15"/>
    </row>
    <row r="37" spans="1:20" s="16" customFormat="1" ht="60" x14ac:dyDescent="0.25">
      <c r="A37" s="68">
        <v>35</v>
      </c>
      <c r="B37" s="140"/>
      <c r="C37" s="140"/>
      <c r="D37" s="140"/>
      <c r="E37" s="7" t="s">
        <v>248</v>
      </c>
      <c r="F37" s="8">
        <v>2</v>
      </c>
      <c r="G37" s="7" t="s">
        <v>115</v>
      </c>
      <c r="H37" s="7" t="s">
        <v>52</v>
      </c>
      <c r="I37" s="7">
        <v>7</v>
      </c>
      <c r="J37" s="8" t="s">
        <v>8</v>
      </c>
      <c r="K37" s="140"/>
      <c r="L37" s="69">
        <v>45000</v>
      </c>
      <c r="M37" s="141"/>
      <c r="N37" s="152"/>
      <c r="O37" s="152"/>
      <c r="P37" s="152"/>
      <c r="Q37" s="152"/>
      <c r="R37" s="152"/>
      <c r="S37" s="145"/>
      <c r="T37" s="15"/>
    </row>
    <row r="38" spans="1:20" s="16" customFormat="1" ht="30" x14ac:dyDescent="0.25">
      <c r="A38" s="68">
        <v>36</v>
      </c>
      <c r="B38" s="140"/>
      <c r="C38" s="140"/>
      <c r="D38" s="140"/>
      <c r="E38" s="9" t="s">
        <v>249</v>
      </c>
      <c r="F38" s="10">
        <v>3</v>
      </c>
      <c r="G38" s="9" t="s">
        <v>111</v>
      </c>
      <c r="H38" s="9" t="s">
        <v>8</v>
      </c>
      <c r="I38" s="9">
        <v>8</v>
      </c>
      <c r="J38" s="10" t="s">
        <v>8</v>
      </c>
      <c r="K38" s="140"/>
      <c r="L38" s="69">
        <v>45000</v>
      </c>
      <c r="M38" s="141"/>
      <c r="N38" s="152"/>
      <c r="O38" s="152"/>
      <c r="P38" s="152"/>
      <c r="Q38" s="152"/>
      <c r="R38" s="152"/>
      <c r="S38" s="145"/>
      <c r="T38" s="15"/>
    </row>
    <row r="39" spans="1:20" s="16" customFormat="1" ht="45" x14ac:dyDescent="0.25">
      <c r="A39" s="68">
        <v>37</v>
      </c>
      <c r="B39" s="140"/>
      <c r="C39" s="140"/>
      <c r="D39" s="140"/>
      <c r="E39" s="60" t="s">
        <v>114</v>
      </c>
      <c r="F39" s="60">
        <v>4</v>
      </c>
      <c r="G39" s="60" t="s">
        <v>40</v>
      </c>
      <c r="H39" s="60"/>
      <c r="I39" s="60"/>
      <c r="J39" s="60"/>
      <c r="K39" s="140"/>
      <c r="L39" s="69">
        <v>45000</v>
      </c>
      <c r="M39" s="141"/>
      <c r="N39" s="152"/>
      <c r="O39" s="152"/>
      <c r="P39" s="152"/>
      <c r="Q39" s="152"/>
      <c r="R39" s="152"/>
      <c r="S39" s="145"/>
      <c r="T39" s="15"/>
    </row>
    <row r="40" spans="1:20" s="16" customFormat="1" ht="30" x14ac:dyDescent="0.25">
      <c r="A40" s="68">
        <v>38</v>
      </c>
      <c r="B40" s="140"/>
      <c r="C40" s="140"/>
      <c r="D40" s="140"/>
      <c r="E40" s="60" t="s">
        <v>250</v>
      </c>
      <c r="F40" s="60">
        <v>5</v>
      </c>
      <c r="G40" s="60" t="s">
        <v>74</v>
      </c>
      <c r="H40" s="60"/>
      <c r="I40" s="60"/>
      <c r="J40" s="60"/>
      <c r="K40" s="140"/>
      <c r="L40" s="69">
        <v>45000</v>
      </c>
      <c r="M40" s="141"/>
      <c r="N40" s="152"/>
      <c r="O40" s="152"/>
      <c r="P40" s="152"/>
      <c r="Q40" s="152"/>
      <c r="R40" s="152"/>
      <c r="S40" s="145"/>
      <c r="T40" s="15"/>
    </row>
    <row r="41" spans="1:20" s="16" customFormat="1" ht="63.75" customHeight="1" x14ac:dyDescent="0.25">
      <c r="A41" s="68">
        <v>39</v>
      </c>
      <c r="B41" s="140"/>
      <c r="C41" s="140"/>
      <c r="D41" s="140"/>
      <c r="E41" s="60" t="s">
        <v>251</v>
      </c>
      <c r="F41" s="60">
        <v>6</v>
      </c>
      <c r="G41" s="60" t="s">
        <v>16</v>
      </c>
      <c r="H41" s="60"/>
      <c r="I41" s="60"/>
      <c r="J41" s="60"/>
      <c r="K41" s="140"/>
      <c r="L41" s="69">
        <v>45000</v>
      </c>
      <c r="M41" s="141"/>
      <c r="N41" s="152"/>
      <c r="O41" s="152"/>
      <c r="P41" s="152"/>
      <c r="Q41" s="152"/>
      <c r="R41" s="152"/>
      <c r="S41" s="145"/>
      <c r="T41" s="15"/>
    </row>
    <row r="42" spans="1:20" s="16" customFormat="1" ht="45.75" thickBot="1" x14ac:dyDescent="0.3">
      <c r="A42" s="70">
        <v>40</v>
      </c>
      <c r="B42" s="142"/>
      <c r="C42" s="142"/>
      <c r="D42" s="142"/>
      <c r="E42" s="66" t="s">
        <v>252</v>
      </c>
      <c r="F42" s="66">
        <v>7</v>
      </c>
      <c r="G42" s="66" t="s">
        <v>16</v>
      </c>
      <c r="H42" s="66"/>
      <c r="I42" s="66"/>
      <c r="J42" s="66"/>
      <c r="K42" s="142"/>
      <c r="L42" s="71">
        <v>45000</v>
      </c>
      <c r="M42" s="143"/>
      <c r="N42" s="153"/>
      <c r="O42" s="153"/>
      <c r="P42" s="153"/>
      <c r="Q42" s="153"/>
      <c r="R42" s="153"/>
      <c r="S42" s="146"/>
      <c r="T42" s="15"/>
    </row>
    <row r="43" spans="1:20" hidden="1" x14ac:dyDescent="0.25">
      <c r="N43" s="13">
        <f>SUM(N3:N42)</f>
        <v>360000</v>
      </c>
      <c r="O43" s="13">
        <f>SUM(O3:O42)</f>
        <v>1440000</v>
      </c>
      <c r="P43" s="58">
        <f>SUM(P3:P42)</f>
        <v>594000</v>
      </c>
      <c r="Q43" s="58">
        <f>SUM(Q3:Q42)</f>
        <v>280800</v>
      </c>
      <c r="R43" s="58">
        <f>SUM(R3:R42)</f>
        <v>104400</v>
      </c>
      <c r="S43" s="13">
        <f>SUM(S3)</f>
        <v>144000</v>
      </c>
    </row>
    <row r="44" spans="1:20" hidden="1" x14ac:dyDescent="0.25">
      <c r="F44" s="2">
        <f>+F7+F10+F14+F19+F26+F35+F42</f>
        <v>40</v>
      </c>
      <c r="L44" s="11">
        <f>SUM(L3:L43)</f>
        <v>1800000</v>
      </c>
      <c r="M44" s="12">
        <f>SUM(M3:M42)</f>
        <v>1800000</v>
      </c>
      <c r="N44" s="13"/>
      <c r="O44" s="13">
        <f>SUM(N43:O43)</f>
        <v>1800000</v>
      </c>
      <c r="S44" s="57">
        <f>SUM(P43:S43)</f>
        <v>1123200</v>
      </c>
    </row>
  </sheetData>
  <sheetProtection password="8C1E" sheet="1" objects="1" scenarios="1" autoFilter="0"/>
  <autoFilter ref="G1:G46"/>
  <mergeCells count="76">
    <mergeCell ref="S3:S42"/>
    <mergeCell ref="R11:R14"/>
    <mergeCell ref="Q15:Q19"/>
    <mergeCell ref="R15:R19"/>
    <mergeCell ref="R36:R42"/>
    <mergeCell ref="Q36:Q42"/>
    <mergeCell ref="Q20:Q26"/>
    <mergeCell ref="R20:R26"/>
    <mergeCell ref="Q27:Q35"/>
    <mergeCell ref="R27:R35"/>
    <mergeCell ref="Q3:Q7"/>
    <mergeCell ref="R3:R7"/>
    <mergeCell ref="R8:R10"/>
    <mergeCell ref="O11:O14"/>
    <mergeCell ref="P11:P14"/>
    <mergeCell ref="Q11:Q14"/>
    <mergeCell ref="N15:N19"/>
    <mergeCell ref="O15:O19"/>
    <mergeCell ref="P15:P19"/>
    <mergeCell ref="B1:B2"/>
    <mergeCell ref="C1:C2"/>
    <mergeCell ref="E1:E2"/>
    <mergeCell ref="D1:D2"/>
    <mergeCell ref="S1:S2"/>
    <mergeCell ref="N1:N2"/>
    <mergeCell ref="O1:O2"/>
    <mergeCell ref="P1:P2"/>
    <mergeCell ref="Q1:Q2"/>
    <mergeCell ref="R1:R2"/>
    <mergeCell ref="N8:N10"/>
    <mergeCell ref="O8:O10"/>
    <mergeCell ref="P8:P10"/>
    <mergeCell ref="Q8:Q10"/>
    <mergeCell ref="K36:K42"/>
    <mergeCell ref="N36:N42"/>
    <mergeCell ref="O36:O42"/>
    <mergeCell ref="P36:P42"/>
    <mergeCell ref="M20:M26"/>
    <mergeCell ref="N20:N26"/>
    <mergeCell ref="O20:O26"/>
    <mergeCell ref="P20:P26"/>
    <mergeCell ref="N27:N35"/>
    <mergeCell ref="K11:K14"/>
    <mergeCell ref="K15:K19"/>
    <mergeCell ref="N11:N14"/>
    <mergeCell ref="N3:N7"/>
    <mergeCell ref="O27:O35"/>
    <mergeCell ref="P27:P35"/>
    <mergeCell ref="B3:B42"/>
    <mergeCell ref="O3:O7"/>
    <mergeCell ref="P3:P7"/>
    <mergeCell ref="D36:D42"/>
    <mergeCell ref="M11:M14"/>
    <mergeCell ref="M15:M19"/>
    <mergeCell ref="M36:M42"/>
    <mergeCell ref="D11:D14"/>
    <mergeCell ref="D20:D26"/>
    <mergeCell ref="K20:K26"/>
    <mergeCell ref="K27:K35"/>
    <mergeCell ref="M27:M35"/>
    <mergeCell ref="M8:M10"/>
    <mergeCell ref="D27:D35"/>
    <mergeCell ref="M1:M2"/>
    <mergeCell ref="C3:C14"/>
    <mergeCell ref="C15:C42"/>
    <mergeCell ref="M3:M7"/>
    <mergeCell ref="J1:J2"/>
    <mergeCell ref="K1:K2"/>
    <mergeCell ref="D15:D19"/>
    <mergeCell ref="H1:I1"/>
    <mergeCell ref="F1:F2"/>
    <mergeCell ref="G1:G2"/>
    <mergeCell ref="D3:D7"/>
    <mergeCell ref="D8:D10"/>
    <mergeCell ref="K8:K10"/>
    <mergeCell ref="K3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indowProtection="1" zoomScale="85" zoomScaleNormal="85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A34" sqref="A34:XFD35"/>
    </sheetView>
  </sheetViews>
  <sheetFormatPr baseColWidth="10" defaultColWidth="14.140625" defaultRowHeight="28.5" customHeight="1" x14ac:dyDescent="0.25"/>
  <cols>
    <col min="1" max="1" width="3.140625" style="4" bestFit="1" customWidth="1"/>
    <col min="2" max="3" width="14.140625" style="2"/>
    <col min="4" max="4" width="14.140625" style="16"/>
    <col min="5" max="5" width="14.140625" style="2"/>
    <col min="6" max="6" width="21.42578125" style="2" customWidth="1"/>
    <col min="7" max="7" width="14.140625" style="2"/>
    <col min="8" max="8" width="14" style="2" customWidth="1"/>
    <col min="9" max="9" width="9.140625" style="2" bestFit="1" customWidth="1"/>
    <col min="10" max="10" width="3.140625" style="2" bestFit="1" customWidth="1"/>
    <col min="11" max="11" width="14.140625" style="2"/>
    <col min="12" max="12" width="0" style="2" hidden="1" customWidth="1"/>
    <col min="13" max="13" width="0" style="11" hidden="1" customWidth="1"/>
    <col min="14" max="14" width="14.140625" style="11"/>
    <col min="15" max="15" width="13.7109375" style="3" customWidth="1"/>
    <col min="16" max="16" width="11.28515625" style="3" customWidth="1"/>
    <col min="17" max="17" width="10" style="3" bestFit="1" customWidth="1"/>
    <col min="18" max="19" width="9.140625" style="3"/>
    <col min="20" max="20" width="11.85546875" style="3" customWidth="1"/>
    <col min="21" max="21" width="10.140625" style="3" bestFit="1" customWidth="1"/>
    <col min="22" max="25" width="14.140625" style="3"/>
    <col min="26" max="16384" width="14.140625" style="2"/>
  </cols>
  <sheetData>
    <row r="1" spans="1:25" ht="15.75" customHeight="1" x14ac:dyDescent="0.25">
      <c r="A1" s="67"/>
      <c r="B1" s="150" t="s">
        <v>0</v>
      </c>
      <c r="C1" s="150" t="s">
        <v>184</v>
      </c>
      <c r="D1" s="150" t="s">
        <v>185</v>
      </c>
      <c r="E1" s="150" t="s">
        <v>3</v>
      </c>
      <c r="F1" s="150" t="s">
        <v>4</v>
      </c>
      <c r="G1" s="150" t="s">
        <v>5</v>
      </c>
      <c r="H1" s="150" t="s">
        <v>10</v>
      </c>
      <c r="I1" s="150" t="s">
        <v>66</v>
      </c>
      <c r="J1" s="150"/>
      <c r="K1" s="150" t="s">
        <v>6</v>
      </c>
      <c r="L1" s="150" t="s">
        <v>37</v>
      </c>
      <c r="M1" s="91"/>
      <c r="N1" s="148" t="s">
        <v>267</v>
      </c>
      <c r="O1" s="148" t="s">
        <v>138</v>
      </c>
      <c r="P1" s="148" t="s">
        <v>279</v>
      </c>
      <c r="Q1" s="148" t="s">
        <v>135</v>
      </c>
      <c r="R1" s="148" t="s">
        <v>136</v>
      </c>
      <c r="S1" s="148" t="s">
        <v>137</v>
      </c>
      <c r="T1" s="154" t="s">
        <v>280</v>
      </c>
    </row>
    <row r="2" spans="1:25" ht="25.5" customHeight="1" x14ac:dyDescent="0.25">
      <c r="A2" s="68"/>
      <c r="B2" s="151"/>
      <c r="C2" s="151"/>
      <c r="D2" s="151"/>
      <c r="E2" s="151"/>
      <c r="F2" s="151"/>
      <c r="G2" s="151"/>
      <c r="H2" s="151"/>
      <c r="I2" s="92" t="s">
        <v>127</v>
      </c>
      <c r="J2" s="93" t="s">
        <v>128</v>
      </c>
      <c r="K2" s="151"/>
      <c r="L2" s="151"/>
      <c r="M2" s="94"/>
      <c r="N2" s="149"/>
      <c r="O2" s="149"/>
      <c r="P2" s="149"/>
      <c r="Q2" s="149"/>
      <c r="R2" s="149"/>
      <c r="S2" s="149"/>
      <c r="T2" s="155"/>
    </row>
    <row r="3" spans="1:25" ht="28.5" customHeight="1" x14ac:dyDescent="0.25">
      <c r="A3" s="68">
        <v>1</v>
      </c>
      <c r="B3" s="140" t="s">
        <v>1</v>
      </c>
      <c r="C3" s="140" t="s">
        <v>27</v>
      </c>
      <c r="D3" s="140" t="s">
        <v>22</v>
      </c>
      <c r="E3" s="140"/>
      <c r="F3" s="5" t="s">
        <v>253</v>
      </c>
      <c r="G3" s="5">
        <v>1</v>
      </c>
      <c r="H3" s="5" t="s">
        <v>28</v>
      </c>
      <c r="I3" s="5" t="s">
        <v>52</v>
      </c>
      <c r="J3" s="5">
        <v>10</v>
      </c>
      <c r="K3" s="64" t="s">
        <v>52</v>
      </c>
      <c r="L3" s="140" t="s">
        <v>88</v>
      </c>
      <c r="M3" s="69">
        <v>45000</v>
      </c>
      <c r="N3" s="141">
        <f>SUM(M3:M7)</f>
        <v>225000</v>
      </c>
      <c r="O3" s="141">
        <f>N3*20%</f>
        <v>45000</v>
      </c>
      <c r="P3" s="141">
        <f>N3-O3</f>
        <v>180000</v>
      </c>
      <c r="Q3" s="141">
        <v>0</v>
      </c>
      <c r="R3" s="141">
        <v>0</v>
      </c>
      <c r="S3" s="141">
        <f>+P3*10%</f>
        <v>18000</v>
      </c>
      <c r="T3" s="145">
        <f>+P34*10%</f>
        <v>111600</v>
      </c>
    </row>
    <row r="4" spans="1:25" ht="28.5" customHeight="1" x14ac:dyDescent="0.25">
      <c r="A4" s="68">
        <v>2</v>
      </c>
      <c r="B4" s="140"/>
      <c r="C4" s="140"/>
      <c r="D4" s="140"/>
      <c r="E4" s="140"/>
      <c r="F4" s="7" t="s">
        <v>224</v>
      </c>
      <c r="G4" s="7">
        <v>2</v>
      </c>
      <c r="H4" s="7" t="s">
        <v>86</v>
      </c>
      <c r="I4" s="7" t="s">
        <v>52</v>
      </c>
      <c r="J4" s="7">
        <v>7</v>
      </c>
      <c r="K4" s="64" t="s">
        <v>52</v>
      </c>
      <c r="L4" s="140"/>
      <c r="M4" s="69">
        <v>45000</v>
      </c>
      <c r="N4" s="141"/>
      <c r="O4" s="141"/>
      <c r="P4" s="141"/>
      <c r="Q4" s="141"/>
      <c r="R4" s="141"/>
      <c r="S4" s="141"/>
      <c r="T4" s="145"/>
    </row>
    <row r="5" spans="1:25" ht="28.5" customHeight="1" x14ac:dyDescent="0.25">
      <c r="A5" s="68">
        <v>3</v>
      </c>
      <c r="B5" s="140"/>
      <c r="C5" s="140"/>
      <c r="D5" s="140"/>
      <c r="E5" s="140"/>
      <c r="F5" s="9" t="s">
        <v>87</v>
      </c>
      <c r="G5" s="9">
        <v>3</v>
      </c>
      <c r="H5" s="9" t="s">
        <v>28</v>
      </c>
      <c r="I5" s="9" t="s">
        <v>52</v>
      </c>
      <c r="J5" s="9">
        <v>4</v>
      </c>
      <c r="K5" s="9" t="s">
        <v>8</v>
      </c>
      <c r="L5" s="140"/>
      <c r="M5" s="69">
        <v>45000</v>
      </c>
      <c r="N5" s="141"/>
      <c r="O5" s="141"/>
      <c r="P5" s="141"/>
      <c r="Q5" s="141"/>
      <c r="R5" s="141"/>
      <c r="S5" s="141"/>
      <c r="T5" s="145"/>
    </row>
    <row r="6" spans="1:25" s="16" customFormat="1" ht="28.5" customHeight="1" x14ac:dyDescent="0.25">
      <c r="A6" s="68">
        <v>4</v>
      </c>
      <c r="B6" s="140"/>
      <c r="C6" s="140"/>
      <c r="D6" s="140"/>
      <c r="E6" s="140"/>
      <c r="F6" s="60" t="s">
        <v>254</v>
      </c>
      <c r="G6" s="60">
        <v>4</v>
      </c>
      <c r="H6" s="60" t="s">
        <v>79</v>
      </c>
      <c r="I6" s="60"/>
      <c r="J6" s="60"/>
      <c r="K6" s="60"/>
      <c r="L6" s="140"/>
      <c r="M6" s="69">
        <v>45000</v>
      </c>
      <c r="N6" s="141"/>
      <c r="O6" s="141"/>
      <c r="P6" s="141"/>
      <c r="Q6" s="141"/>
      <c r="R6" s="141"/>
      <c r="S6" s="141"/>
      <c r="T6" s="145"/>
      <c r="U6" s="15"/>
      <c r="V6" s="15"/>
      <c r="W6" s="15"/>
      <c r="X6" s="15"/>
      <c r="Y6" s="15"/>
    </row>
    <row r="7" spans="1:25" ht="28.5" customHeight="1" x14ac:dyDescent="0.25">
      <c r="A7" s="68">
        <v>5</v>
      </c>
      <c r="B7" s="140"/>
      <c r="C7" s="140"/>
      <c r="D7" s="140"/>
      <c r="E7" s="140"/>
      <c r="F7" s="60" t="s">
        <v>203</v>
      </c>
      <c r="G7" s="60">
        <v>5</v>
      </c>
      <c r="H7" s="60" t="s">
        <v>68</v>
      </c>
      <c r="I7" s="60"/>
      <c r="J7" s="60"/>
      <c r="K7" s="60"/>
      <c r="L7" s="140"/>
      <c r="M7" s="69">
        <v>45000</v>
      </c>
      <c r="N7" s="141"/>
      <c r="O7" s="141"/>
      <c r="P7" s="141"/>
      <c r="Q7" s="141"/>
      <c r="R7" s="141"/>
      <c r="S7" s="141"/>
      <c r="T7" s="145"/>
    </row>
    <row r="8" spans="1:25" ht="28.5" customHeight="1" x14ac:dyDescent="0.25">
      <c r="A8" s="68">
        <v>6</v>
      </c>
      <c r="B8" s="140"/>
      <c r="C8" s="140"/>
      <c r="D8" s="140" t="s">
        <v>7</v>
      </c>
      <c r="E8" s="140"/>
      <c r="F8" s="5" t="s">
        <v>255</v>
      </c>
      <c r="G8" s="5">
        <v>1</v>
      </c>
      <c r="H8" s="5" t="s">
        <v>40</v>
      </c>
      <c r="I8" s="5" t="s">
        <v>52</v>
      </c>
      <c r="J8" s="5">
        <v>10</v>
      </c>
      <c r="K8" s="5" t="s">
        <v>8</v>
      </c>
      <c r="L8" s="140" t="s">
        <v>91</v>
      </c>
      <c r="M8" s="69">
        <v>45000</v>
      </c>
      <c r="N8" s="141">
        <f>SUM(M8:M16)</f>
        <v>405000</v>
      </c>
      <c r="O8" s="141">
        <f>+N8*20%</f>
        <v>81000</v>
      </c>
      <c r="P8" s="141">
        <f>+N8-O8</f>
        <v>324000</v>
      </c>
      <c r="Q8" s="141">
        <f>+P8*50%</f>
        <v>162000</v>
      </c>
      <c r="R8" s="141">
        <f>+P8*30%</f>
        <v>97200</v>
      </c>
      <c r="S8" s="141">
        <v>0</v>
      </c>
      <c r="T8" s="145"/>
    </row>
    <row r="9" spans="1:25" ht="28.5" customHeight="1" x14ac:dyDescent="0.25">
      <c r="A9" s="68">
        <v>7</v>
      </c>
      <c r="B9" s="140"/>
      <c r="C9" s="140"/>
      <c r="D9" s="140"/>
      <c r="E9" s="140"/>
      <c r="F9" s="7" t="s">
        <v>266</v>
      </c>
      <c r="G9" s="7">
        <v>2</v>
      </c>
      <c r="H9" s="7" t="s">
        <v>40</v>
      </c>
      <c r="I9" s="7" t="s">
        <v>52</v>
      </c>
      <c r="J9" s="7">
        <v>7</v>
      </c>
      <c r="K9" s="7" t="s">
        <v>8</v>
      </c>
      <c r="L9" s="140"/>
      <c r="M9" s="69">
        <v>45000</v>
      </c>
      <c r="N9" s="141"/>
      <c r="O9" s="141"/>
      <c r="P9" s="141"/>
      <c r="Q9" s="141"/>
      <c r="R9" s="141"/>
      <c r="S9" s="141"/>
      <c r="T9" s="145"/>
    </row>
    <row r="10" spans="1:25" ht="28.5" customHeight="1" x14ac:dyDescent="0.25">
      <c r="A10" s="68">
        <v>8</v>
      </c>
      <c r="B10" s="140"/>
      <c r="C10" s="140"/>
      <c r="D10" s="140"/>
      <c r="E10" s="140"/>
      <c r="F10" s="9" t="s">
        <v>256</v>
      </c>
      <c r="G10" s="9">
        <v>3</v>
      </c>
      <c r="H10" s="9" t="s">
        <v>63</v>
      </c>
      <c r="I10" s="9" t="s">
        <v>52</v>
      </c>
      <c r="J10" s="9">
        <v>4</v>
      </c>
      <c r="K10" s="64" t="s">
        <v>52</v>
      </c>
      <c r="L10" s="140"/>
      <c r="M10" s="69">
        <v>45000</v>
      </c>
      <c r="N10" s="141"/>
      <c r="O10" s="141"/>
      <c r="P10" s="141"/>
      <c r="Q10" s="141"/>
      <c r="R10" s="141"/>
      <c r="S10" s="141"/>
      <c r="T10" s="145"/>
    </row>
    <row r="11" spans="1:25" s="16" customFormat="1" ht="28.5" customHeight="1" x14ac:dyDescent="0.25">
      <c r="A11" s="68">
        <v>9</v>
      </c>
      <c r="B11" s="140"/>
      <c r="C11" s="140"/>
      <c r="D11" s="140"/>
      <c r="E11" s="140"/>
      <c r="F11" s="60" t="s">
        <v>67</v>
      </c>
      <c r="G11" s="60">
        <v>4</v>
      </c>
      <c r="H11" s="60" t="s">
        <v>54</v>
      </c>
      <c r="I11" s="60"/>
      <c r="J11" s="60"/>
      <c r="K11" s="60"/>
      <c r="L11" s="140"/>
      <c r="M11" s="69">
        <v>45000</v>
      </c>
      <c r="N11" s="141"/>
      <c r="O11" s="141"/>
      <c r="P11" s="141"/>
      <c r="Q11" s="141"/>
      <c r="R11" s="141"/>
      <c r="S11" s="141"/>
      <c r="T11" s="145"/>
      <c r="U11" s="15"/>
      <c r="V11" s="15"/>
      <c r="W11" s="15"/>
      <c r="X11" s="15"/>
      <c r="Y11" s="15"/>
    </row>
    <row r="12" spans="1:25" s="16" customFormat="1" ht="28.5" customHeight="1" x14ac:dyDescent="0.25">
      <c r="A12" s="68">
        <v>10</v>
      </c>
      <c r="B12" s="140"/>
      <c r="C12" s="140"/>
      <c r="D12" s="140"/>
      <c r="E12" s="140"/>
      <c r="F12" s="60" t="s">
        <v>89</v>
      </c>
      <c r="G12" s="60">
        <v>5</v>
      </c>
      <c r="H12" s="60" t="s">
        <v>90</v>
      </c>
      <c r="I12" s="60"/>
      <c r="J12" s="60"/>
      <c r="K12" s="60"/>
      <c r="L12" s="140"/>
      <c r="M12" s="69">
        <v>45000</v>
      </c>
      <c r="N12" s="141"/>
      <c r="O12" s="141"/>
      <c r="P12" s="141"/>
      <c r="Q12" s="141"/>
      <c r="R12" s="141"/>
      <c r="S12" s="141"/>
      <c r="T12" s="145"/>
      <c r="U12" s="15"/>
      <c r="V12" s="15"/>
      <c r="W12" s="15"/>
      <c r="X12" s="15"/>
      <c r="Y12" s="15"/>
    </row>
    <row r="13" spans="1:25" s="16" customFormat="1" ht="28.5" customHeight="1" x14ac:dyDescent="0.25">
      <c r="A13" s="68">
        <v>11</v>
      </c>
      <c r="B13" s="140"/>
      <c r="C13" s="140"/>
      <c r="D13" s="140"/>
      <c r="E13" s="140"/>
      <c r="F13" s="60" t="s">
        <v>257</v>
      </c>
      <c r="G13" s="60">
        <v>6</v>
      </c>
      <c r="H13" s="60" t="s">
        <v>15</v>
      </c>
      <c r="I13" s="60"/>
      <c r="J13" s="60"/>
      <c r="K13" s="60"/>
      <c r="L13" s="140"/>
      <c r="M13" s="69">
        <v>45000</v>
      </c>
      <c r="N13" s="141"/>
      <c r="O13" s="141"/>
      <c r="P13" s="141"/>
      <c r="Q13" s="141"/>
      <c r="R13" s="141"/>
      <c r="S13" s="141"/>
      <c r="T13" s="145"/>
      <c r="U13" s="15"/>
      <c r="V13" s="15"/>
      <c r="W13" s="15"/>
      <c r="X13" s="15"/>
      <c r="Y13" s="15"/>
    </row>
    <row r="14" spans="1:25" s="16" customFormat="1" ht="28.5" customHeight="1" x14ac:dyDescent="0.25">
      <c r="A14" s="68">
        <v>12</v>
      </c>
      <c r="B14" s="140"/>
      <c r="C14" s="140"/>
      <c r="D14" s="140"/>
      <c r="E14" s="140"/>
      <c r="F14" s="60" t="s">
        <v>258</v>
      </c>
      <c r="G14" s="60">
        <v>7</v>
      </c>
      <c r="H14" s="60" t="s">
        <v>83</v>
      </c>
      <c r="I14" s="60"/>
      <c r="J14" s="60"/>
      <c r="K14" s="60"/>
      <c r="L14" s="140"/>
      <c r="M14" s="69">
        <v>45000</v>
      </c>
      <c r="N14" s="141"/>
      <c r="O14" s="141"/>
      <c r="P14" s="141"/>
      <c r="Q14" s="141"/>
      <c r="R14" s="141"/>
      <c r="S14" s="141"/>
      <c r="T14" s="145"/>
      <c r="U14" s="15"/>
      <c r="V14" s="15"/>
      <c r="W14" s="15"/>
      <c r="X14" s="15"/>
      <c r="Y14" s="15"/>
    </row>
    <row r="15" spans="1:25" s="16" customFormat="1" ht="28.5" customHeight="1" x14ac:dyDescent="0.25">
      <c r="A15" s="68">
        <v>13</v>
      </c>
      <c r="B15" s="140"/>
      <c r="C15" s="140"/>
      <c r="D15" s="140"/>
      <c r="E15" s="140"/>
      <c r="F15" s="60" t="s">
        <v>222</v>
      </c>
      <c r="G15" s="60">
        <v>8</v>
      </c>
      <c r="H15" s="60" t="s">
        <v>68</v>
      </c>
      <c r="I15" s="60"/>
      <c r="J15" s="60"/>
      <c r="K15" s="60"/>
      <c r="L15" s="140"/>
      <c r="M15" s="69">
        <v>45000</v>
      </c>
      <c r="N15" s="141"/>
      <c r="O15" s="141"/>
      <c r="P15" s="141"/>
      <c r="Q15" s="141"/>
      <c r="R15" s="141"/>
      <c r="S15" s="141"/>
      <c r="T15" s="145"/>
      <c r="U15" s="15"/>
      <c r="V15" s="15"/>
      <c r="W15" s="15"/>
      <c r="X15" s="15"/>
      <c r="Y15" s="15"/>
    </row>
    <row r="16" spans="1:25" ht="28.5" customHeight="1" x14ac:dyDescent="0.25">
      <c r="A16" s="68">
        <v>14</v>
      </c>
      <c r="B16" s="140"/>
      <c r="C16" s="140"/>
      <c r="D16" s="140"/>
      <c r="E16" s="140"/>
      <c r="F16" s="54" t="s">
        <v>71</v>
      </c>
      <c r="G16" s="60">
        <v>9</v>
      </c>
      <c r="H16" s="60" t="s">
        <v>14</v>
      </c>
      <c r="I16" s="60"/>
      <c r="J16" s="60"/>
      <c r="K16" s="60"/>
      <c r="L16" s="140"/>
      <c r="M16" s="69">
        <v>45000</v>
      </c>
      <c r="N16" s="141"/>
      <c r="O16" s="141"/>
      <c r="P16" s="141"/>
      <c r="Q16" s="141"/>
      <c r="R16" s="141"/>
      <c r="S16" s="141"/>
      <c r="T16" s="145"/>
    </row>
    <row r="17" spans="1:25" ht="28.5" customHeight="1" x14ac:dyDescent="0.25">
      <c r="A17" s="68">
        <v>15</v>
      </c>
      <c r="B17" s="140"/>
      <c r="C17" s="140" t="s">
        <v>2</v>
      </c>
      <c r="D17" s="140" t="s">
        <v>22</v>
      </c>
      <c r="E17" s="140"/>
      <c r="F17" s="5" t="s">
        <v>245</v>
      </c>
      <c r="G17" s="5">
        <v>1</v>
      </c>
      <c r="H17" s="5" t="s">
        <v>16</v>
      </c>
      <c r="I17" s="5" t="s">
        <v>52</v>
      </c>
      <c r="J17" s="5">
        <v>10</v>
      </c>
      <c r="K17" s="5" t="s">
        <v>8</v>
      </c>
      <c r="L17" s="140" t="s">
        <v>97</v>
      </c>
      <c r="M17" s="69">
        <v>45000</v>
      </c>
      <c r="N17" s="141">
        <f>SUM(M17:M23)</f>
        <v>315000</v>
      </c>
      <c r="O17" s="141">
        <f>+N17*20%</f>
        <v>63000</v>
      </c>
      <c r="P17" s="141">
        <f>+N17-O17</f>
        <v>252000</v>
      </c>
      <c r="Q17" s="141">
        <f>+P17*50%</f>
        <v>126000</v>
      </c>
      <c r="R17" s="141">
        <f>+P17*30%</f>
        <v>75600</v>
      </c>
      <c r="S17" s="141">
        <f>+P17*10%</f>
        <v>25200</v>
      </c>
      <c r="T17" s="145"/>
    </row>
    <row r="18" spans="1:25" ht="28.5" customHeight="1" x14ac:dyDescent="0.25">
      <c r="A18" s="68">
        <v>16</v>
      </c>
      <c r="B18" s="140"/>
      <c r="C18" s="140"/>
      <c r="D18" s="140"/>
      <c r="E18" s="140"/>
      <c r="F18" s="7" t="s">
        <v>92</v>
      </c>
      <c r="G18" s="7">
        <v>2</v>
      </c>
      <c r="H18" s="7" t="s">
        <v>14</v>
      </c>
      <c r="I18" s="7" t="s">
        <v>52</v>
      </c>
      <c r="J18" s="7">
        <v>7</v>
      </c>
      <c r="K18" s="7" t="s">
        <v>8</v>
      </c>
      <c r="L18" s="140"/>
      <c r="M18" s="69">
        <v>45000</v>
      </c>
      <c r="N18" s="141"/>
      <c r="O18" s="141"/>
      <c r="P18" s="141"/>
      <c r="Q18" s="141"/>
      <c r="R18" s="141"/>
      <c r="S18" s="141"/>
      <c r="T18" s="145"/>
    </row>
    <row r="19" spans="1:25" ht="28.5" customHeight="1" x14ac:dyDescent="0.25">
      <c r="A19" s="68">
        <v>17</v>
      </c>
      <c r="B19" s="140"/>
      <c r="C19" s="140"/>
      <c r="D19" s="140"/>
      <c r="E19" s="140"/>
      <c r="F19" s="9" t="s">
        <v>259</v>
      </c>
      <c r="G19" s="9">
        <v>3</v>
      </c>
      <c r="H19" s="9" t="s">
        <v>93</v>
      </c>
      <c r="I19" s="9" t="s">
        <v>52</v>
      </c>
      <c r="J19" s="9">
        <v>4</v>
      </c>
      <c r="K19" s="9" t="s">
        <v>8</v>
      </c>
      <c r="L19" s="140"/>
      <c r="M19" s="69">
        <v>45000</v>
      </c>
      <c r="N19" s="141"/>
      <c r="O19" s="141"/>
      <c r="P19" s="141"/>
      <c r="Q19" s="141"/>
      <c r="R19" s="141"/>
      <c r="S19" s="141"/>
      <c r="T19" s="145"/>
    </row>
    <row r="20" spans="1:25" s="16" customFormat="1" ht="28.5" customHeight="1" x14ac:dyDescent="0.25">
      <c r="A20" s="68">
        <v>18</v>
      </c>
      <c r="B20" s="140"/>
      <c r="C20" s="140"/>
      <c r="D20" s="140"/>
      <c r="E20" s="140"/>
      <c r="F20" s="60" t="s">
        <v>260</v>
      </c>
      <c r="G20" s="60">
        <v>4</v>
      </c>
      <c r="H20" s="60" t="s">
        <v>93</v>
      </c>
      <c r="I20" s="60"/>
      <c r="J20" s="60"/>
      <c r="K20" s="60"/>
      <c r="L20" s="140"/>
      <c r="M20" s="69">
        <v>45000</v>
      </c>
      <c r="N20" s="141"/>
      <c r="O20" s="141"/>
      <c r="P20" s="141"/>
      <c r="Q20" s="141"/>
      <c r="R20" s="141"/>
      <c r="S20" s="141"/>
      <c r="T20" s="145"/>
      <c r="U20" s="15"/>
      <c r="V20" s="15"/>
      <c r="W20" s="15"/>
      <c r="X20" s="15"/>
      <c r="Y20" s="15"/>
    </row>
    <row r="21" spans="1:25" ht="28.5" customHeight="1" x14ac:dyDescent="0.25">
      <c r="A21" s="68">
        <v>19</v>
      </c>
      <c r="B21" s="140"/>
      <c r="C21" s="140"/>
      <c r="D21" s="140"/>
      <c r="E21" s="140"/>
      <c r="F21" s="60" t="s">
        <v>94</v>
      </c>
      <c r="G21" s="60">
        <v>5</v>
      </c>
      <c r="H21" s="60" t="s">
        <v>68</v>
      </c>
      <c r="I21" s="60"/>
      <c r="J21" s="60"/>
      <c r="K21" s="60"/>
      <c r="L21" s="140"/>
      <c r="M21" s="69">
        <v>45000</v>
      </c>
      <c r="N21" s="141"/>
      <c r="O21" s="141"/>
      <c r="P21" s="141"/>
      <c r="Q21" s="141"/>
      <c r="R21" s="141"/>
      <c r="S21" s="141"/>
      <c r="T21" s="145"/>
    </row>
    <row r="22" spans="1:25" s="16" customFormat="1" ht="28.5" customHeight="1" x14ac:dyDescent="0.25">
      <c r="A22" s="68">
        <v>20</v>
      </c>
      <c r="B22" s="140"/>
      <c r="C22" s="140"/>
      <c r="D22" s="140"/>
      <c r="E22" s="140"/>
      <c r="F22" s="60" t="s">
        <v>78</v>
      </c>
      <c r="G22" s="60">
        <v>6</v>
      </c>
      <c r="H22" s="60" t="s">
        <v>79</v>
      </c>
      <c r="I22" s="60"/>
      <c r="J22" s="60"/>
      <c r="K22" s="60"/>
      <c r="L22" s="140"/>
      <c r="M22" s="69">
        <v>45000</v>
      </c>
      <c r="N22" s="141"/>
      <c r="O22" s="141"/>
      <c r="P22" s="141"/>
      <c r="Q22" s="141"/>
      <c r="R22" s="141"/>
      <c r="S22" s="141"/>
      <c r="T22" s="145"/>
      <c r="U22" s="15"/>
      <c r="V22" s="15"/>
      <c r="W22" s="15"/>
      <c r="X22" s="15"/>
      <c r="Y22" s="15"/>
    </row>
    <row r="23" spans="1:25" ht="28.5" customHeight="1" x14ac:dyDescent="0.25">
      <c r="A23" s="68">
        <v>21</v>
      </c>
      <c r="B23" s="140"/>
      <c r="C23" s="140"/>
      <c r="D23" s="140"/>
      <c r="E23" s="140"/>
      <c r="F23" s="60" t="s">
        <v>95</v>
      </c>
      <c r="G23" s="60">
        <v>7</v>
      </c>
      <c r="H23" s="60" t="s">
        <v>96</v>
      </c>
      <c r="I23" s="60"/>
      <c r="J23" s="60"/>
      <c r="K23" s="60"/>
      <c r="L23" s="140"/>
      <c r="M23" s="69">
        <v>45000</v>
      </c>
      <c r="N23" s="141"/>
      <c r="O23" s="141"/>
      <c r="P23" s="141"/>
      <c r="Q23" s="141"/>
      <c r="R23" s="141"/>
      <c r="S23" s="141"/>
      <c r="T23" s="145"/>
    </row>
    <row r="24" spans="1:25" ht="28.5" customHeight="1" x14ac:dyDescent="0.25">
      <c r="A24" s="68">
        <v>22</v>
      </c>
      <c r="B24" s="140"/>
      <c r="C24" s="140"/>
      <c r="D24" s="140" t="s">
        <v>7</v>
      </c>
      <c r="E24" s="140"/>
      <c r="F24" s="5" t="s">
        <v>99</v>
      </c>
      <c r="G24" s="5">
        <v>1</v>
      </c>
      <c r="H24" s="5" t="s">
        <v>57</v>
      </c>
      <c r="I24" s="5" t="s">
        <v>52</v>
      </c>
      <c r="J24" s="5">
        <v>10</v>
      </c>
      <c r="K24" s="5" t="s">
        <v>8</v>
      </c>
      <c r="L24" s="140" t="s">
        <v>98</v>
      </c>
      <c r="M24" s="69">
        <v>45000</v>
      </c>
      <c r="N24" s="141">
        <f>SUM(M24:M33)</f>
        <v>450000</v>
      </c>
      <c r="O24" s="141">
        <f>+N24*20%</f>
        <v>90000</v>
      </c>
      <c r="P24" s="141">
        <f>+N24-O24</f>
        <v>360000</v>
      </c>
      <c r="Q24" s="141">
        <f>+P24*50%</f>
        <v>180000</v>
      </c>
      <c r="R24" s="141">
        <f>+P24*30%</f>
        <v>108000</v>
      </c>
      <c r="S24" s="141">
        <f>+P24*10%</f>
        <v>36000</v>
      </c>
      <c r="T24" s="145"/>
    </row>
    <row r="25" spans="1:25" ht="28.5" customHeight="1" x14ac:dyDescent="0.25">
      <c r="A25" s="68">
        <v>23</v>
      </c>
      <c r="B25" s="140"/>
      <c r="C25" s="140"/>
      <c r="D25" s="140"/>
      <c r="E25" s="140"/>
      <c r="F25" s="7" t="s">
        <v>261</v>
      </c>
      <c r="G25" s="7">
        <v>2</v>
      </c>
      <c r="H25" s="7" t="s">
        <v>40</v>
      </c>
      <c r="I25" s="7" t="s">
        <v>52</v>
      </c>
      <c r="J25" s="7">
        <v>7</v>
      </c>
      <c r="K25" s="7" t="s">
        <v>8</v>
      </c>
      <c r="L25" s="140"/>
      <c r="M25" s="69">
        <v>45000</v>
      </c>
      <c r="N25" s="141"/>
      <c r="O25" s="141"/>
      <c r="P25" s="141"/>
      <c r="Q25" s="141"/>
      <c r="R25" s="141"/>
      <c r="S25" s="141"/>
      <c r="T25" s="145"/>
    </row>
    <row r="26" spans="1:25" ht="28.5" customHeight="1" x14ac:dyDescent="0.25">
      <c r="A26" s="68">
        <v>24</v>
      </c>
      <c r="B26" s="140"/>
      <c r="C26" s="140"/>
      <c r="D26" s="140"/>
      <c r="E26" s="140"/>
      <c r="F26" s="9" t="s">
        <v>235</v>
      </c>
      <c r="G26" s="9">
        <v>3</v>
      </c>
      <c r="H26" s="9" t="s">
        <v>40</v>
      </c>
      <c r="I26" s="9" t="s">
        <v>52</v>
      </c>
      <c r="J26" s="9">
        <v>4</v>
      </c>
      <c r="K26" s="9" t="s">
        <v>8</v>
      </c>
      <c r="L26" s="140"/>
      <c r="M26" s="69">
        <v>45000</v>
      </c>
      <c r="N26" s="141"/>
      <c r="O26" s="141"/>
      <c r="P26" s="141"/>
      <c r="Q26" s="141"/>
      <c r="R26" s="141"/>
      <c r="S26" s="141"/>
      <c r="T26" s="145"/>
    </row>
    <row r="27" spans="1:25" s="16" customFormat="1" ht="28.5" customHeight="1" x14ac:dyDescent="0.25">
      <c r="A27" s="68">
        <v>25</v>
      </c>
      <c r="B27" s="140"/>
      <c r="C27" s="140"/>
      <c r="D27" s="140"/>
      <c r="E27" s="140"/>
      <c r="F27" s="60" t="s">
        <v>211</v>
      </c>
      <c r="G27" s="60">
        <v>4</v>
      </c>
      <c r="H27" s="60" t="s">
        <v>40</v>
      </c>
      <c r="I27" s="60"/>
      <c r="J27" s="60"/>
      <c r="K27" s="60"/>
      <c r="L27" s="140"/>
      <c r="M27" s="69">
        <v>45000</v>
      </c>
      <c r="N27" s="141"/>
      <c r="O27" s="141"/>
      <c r="P27" s="141"/>
      <c r="Q27" s="141"/>
      <c r="R27" s="141"/>
      <c r="S27" s="141"/>
      <c r="T27" s="145"/>
      <c r="U27" s="15"/>
      <c r="V27" s="15"/>
      <c r="W27" s="15"/>
      <c r="X27" s="15"/>
      <c r="Y27" s="15"/>
    </row>
    <row r="28" spans="1:25" s="16" customFormat="1" ht="28.5" customHeight="1" x14ac:dyDescent="0.25">
      <c r="A28" s="68">
        <v>26</v>
      </c>
      <c r="B28" s="140"/>
      <c r="C28" s="140"/>
      <c r="D28" s="140"/>
      <c r="E28" s="140"/>
      <c r="F28" s="60" t="s">
        <v>103</v>
      </c>
      <c r="G28" s="60">
        <v>5</v>
      </c>
      <c r="H28" s="60" t="s">
        <v>102</v>
      </c>
      <c r="I28" s="60"/>
      <c r="J28" s="60"/>
      <c r="K28" s="60"/>
      <c r="L28" s="140"/>
      <c r="M28" s="69">
        <v>45000</v>
      </c>
      <c r="N28" s="141"/>
      <c r="O28" s="141"/>
      <c r="P28" s="141"/>
      <c r="Q28" s="141"/>
      <c r="R28" s="141"/>
      <c r="S28" s="141"/>
      <c r="T28" s="145"/>
      <c r="U28" s="15"/>
      <c r="V28" s="15"/>
      <c r="W28" s="15"/>
      <c r="X28" s="15"/>
      <c r="Y28" s="15"/>
    </row>
    <row r="29" spans="1:25" s="16" customFormat="1" ht="28.5" customHeight="1" x14ac:dyDescent="0.25">
      <c r="A29" s="68">
        <v>27</v>
      </c>
      <c r="B29" s="140"/>
      <c r="C29" s="140"/>
      <c r="D29" s="140"/>
      <c r="E29" s="140"/>
      <c r="F29" s="60" t="s">
        <v>262</v>
      </c>
      <c r="G29" s="60">
        <v>6</v>
      </c>
      <c r="H29" s="60" t="s">
        <v>40</v>
      </c>
      <c r="I29" s="60"/>
      <c r="J29" s="60"/>
      <c r="K29" s="60"/>
      <c r="L29" s="140"/>
      <c r="M29" s="69">
        <v>45000</v>
      </c>
      <c r="N29" s="141"/>
      <c r="O29" s="141"/>
      <c r="P29" s="141"/>
      <c r="Q29" s="141"/>
      <c r="R29" s="141"/>
      <c r="S29" s="141"/>
      <c r="T29" s="145"/>
      <c r="U29" s="15"/>
      <c r="V29" s="15"/>
      <c r="W29" s="15"/>
      <c r="X29" s="15"/>
      <c r="Y29" s="15"/>
    </row>
    <row r="30" spans="1:25" s="16" customFormat="1" ht="28.5" customHeight="1" x14ac:dyDescent="0.25">
      <c r="A30" s="68">
        <v>28</v>
      </c>
      <c r="B30" s="140"/>
      <c r="C30" s="140"/>
      <c r="D30" s="140"/>
      <c r="E30" s="140"/>
      <c r="F30" s="54" t="s">
        <v>104</v>
      </c>
      <c r="G30" s="60">
        <v>7</v>
      </c>
      <c r="H30" s="60" t="s">
        <v>90</v>
      </c>
      <c r="I30" s="60"/>
      <c r="J30" s="60"/>
      <c r="K30" s="60"/>
      <c r="L30" s="140"/>
      <c r="M30" s="69">
        <v>45000</v>
      </c>
      <c r="N30" s="141"/>
      <c r="O30" s="141"/>
      <c r="P30" s="141"/>
      <c r="Q30" s="141"/>
      <c r="R30" s="141"/>
      <c r="S30" s="141"/>
      <c r="T30" s="145"/>
      <c r="U30" s="15"/>
      <c r="V30" s="15"/>
      <c r="W30" s="15"/>
      <c r="X30" s="15"/>
      <c r="Y30" s="15"/>
    </row>
    <row r="31" spans="1:25" s="16" customFormat="1" ht="28.5" customHeight="1" x14ac:dyDescent="0.25">
      <c r="A31" s="68">
        <v>29</v>
      </c>
      <c r="B31" s="140"/>
      <c r="C31" s="140"/>
      <c r="D31" s="140"/>
      <c r="E31" s="140"/>
      <c r="F31" s="60" t="s">
        <v>101</v>
      </c>
      <c r="G31" s="60">
        <v>8</v>
      </c>
      <c r="H31" s="60" t="s">
        <v>90</v>
      </c>
      <c r="I31" s="60"/>
      <c r="J31" s="60"/>
      <c r="K31" s="60"/>
      <c r="L31" s="140"/>
      <c r="M31" s="69">
        <v>45000</v>
      </c>
      <c r="N31" s="141"/>
      <c r="O31" s="141"/>
      <c r="P31" s="141"/>
      <c r="Q31" s="141"/>
      <c r="R31" s="141"/>
      <c r="S31" s="141"/>
      <c r="T31" s="145"/>
      <c r="U31" s="15"/>
      <c r="V31" s="15"/>
      <c r="W31" s="15"/>
      <c r="X31" s="15"/>
      <c r="Y31" s="15"/>
    </row>
    <row r="32" spans="1:25" s="16" customFormat="1" ht="28.5" customHeight="1" x14ac:dyDescent="0.25">
      <c r="A32" s="68">
        <v>30</v>
      </c>
      <c r="B32" s="140"/>
      <c r="C32" s="140"/>
      <c r="D32" s="140"/>
      <c r="E32" s="140"/>
      <c r="F32" s="60" t="s">
        <v>263</v>
      </c>
      <c r="G32" s="60">
        <v>9</v>
      </c>
      <c r="H32" s="60" t="s">
        <v>15</v>
      </c>
      <c r="I32" s="60"/>
      <c r="J32" s="60"/>
      <c r="K32" s="60"/>
      <c r="L32" s="140"/>
      <c r="M32" s="69">
        <v>45000</v>
      </c>
      <c r="N32" s="141"/>
      <c r="O32" s="141"/>
      <c r="P32" s="141"/>
      <c r="Q32" s="141"/>
      <c r="R32" s="141"/>
      <c r="S32" s="141"/>
      <c r="T32" s="145"/>
      <c r="U32" s="15"/>
      <c r="V32" s="15"/>
      <c r="W32" s="15"/>
      <c r="X32" s="15"/>
      <c r="Y32" s="15"/>
    </row>
    <row r="33" spans="1:21" ht="28.5" customHeight="1" thickBot="1" x14ac:dyDescent="0.3">
      <c r="A33" s="70">
        <v>31</v>
      </c>
      <c r="B33" s="142"/>
      <c r="C33" s="142"/>
      <c r="D33" s="142"/>
      <c r="E33" s="142"/>
      <c r="F33" s="72" t="s">
        <v>100</v>
      </c>
      <c r="G33" s="66">
        <v>10</v>
      </c>
      <c r="H33" s="66" t="s">
        <v>14</v>
      </c>
      <c r="I33" s="66"/>
      <c r="J33" s="66"/>
      <c r="K33" s="66"/>
      <c r="L33" s="142"/>
      <c r="M33" s="71">
        <v>45000</v>
      </c>
      <c r="N33" s="143"/>
      <c r="O33" s="143"/>
      <c r="P33" s="143"/>
      <c r="Q33" s="143"/>
      <c r="R33" s="143"/>
      <c r="S33" s="143"/>
      <c r="T33" s="146"/>
    </row>
    <row r="34" spans="1:21" ht="28.5" hidden="1" customHeight="1" x14ac:dyDescent="0.25">
      <c r="O34" s="13">
        <f>SUM(O3:O33)</f>
        <v>279000</v>
      </c>
      <c r="P34" s="14">
        <f>SUM(P3:P33)</f>
        <v>1116000</v>
      </c>
      <c r="Q34" s="14">
        <f t="shared" ref="Q34:S34" si="0">SUM(Q3:Q33)</f>
        <v>468000</v>
      </c>
      <c r="R34" s="14">
        <f t="shared" si="0"/>
        <v>280800</v>
      </c>
      <c r="S34" s="14">
        <f t="shared" si="0"/>
        <v>79200</v>
      </c>
      <c r="T34" s="14">
        <f>SUM(T3)</f>
        <v>111600</v>
      </c>
      <c r="U34" s="13"/>
    </row>
    <row r="35" spans="1:21" ht="28.5" hidden="1" customHeight="1" x14ac:dyDescent="0.25">
      <c r="G35" s="2">
        <f>+G7+G16+G23+G33</f>
        <v>31</v>
      </c>
      <c r="M35" s="11">
        <f>SUM(M3:M34)</f>
        <v>1395000</v>
      </c>
      <c r="N35" s="12">
        <f>SUM(N3:N34)</f>
        <v>1395000</v>
      </c>
      <c r="P35" s="13">
        <f>SUM(O34:P34)</f>
        <v>1395000</v>
      </c>
      <c r="T35" s="13">
        <f>SUM(Q34:T34)</f>
        <v>939600</v>
      </c>
    </row>
  </sheetData>
  <sheetProtection password="8C1E" sheet="1" objects="1" scenarios="1" autoFilter="0"/>
  <autoFilter ref="H1:H36"/>
  <mergeCells count="57">
    <mergeCell ref="O24:O33"/>
    <mergeCell ref="P24:P33"/>
    <mergeCell ref="Q24:Q33"/>
    <mergeCell ref="R24:R33"/>
    <mergeCell ref="S24:S33"/>
    <mergeCell ref="O17:O23"/>
    <mergeCell ref="P17:P23"/>
    <mergeCell ref="Q17:Q23"/>
    <mergeCell ref="R17:R23"/>
    <mergeCell ref="S17:S23"/>
    <mergeCell ref="O8:O16"/>
    <mergeCell ref="P8:P16"/>
    <mergeCell ref="Q8:Q16"/>
    <mergeCell ref="R8:R16"/>
    <mergeCell ref="S8:S16"/>
    <mergeCell ref="R1:R2"/>
    <mergeCell ref="S1:S2"/>
    <mergeCell ref="T1:T2"/>
    <mergeCell ref="R3:R7"/>
    <mergeCell ref="S3:S7"/>
    <mergeCell ref="T3:T33"/>
    <mergeCell ref="O1:O2"/>
    <mergeCell ref="P1:P2"/>
    <mergeCell ref="Q1:Q2"/>
    <mergeCell ref="O3:O7"/>
    <mergeCell ref="P3:P7"/>
    <mergeCell ref="Q3:Q7"/>
    <mergeCell ref="C17:C33"/>
    <mergeCell ref="B3:B33"/>
    <mergeCell ref="L8:L16"/>
    <mergeCell ref="E8:E16"/>
    <mergeCell ref="C3:C16"/>
    <mergeCell ref="L3:L7"/>
    <mergeCell ref="E3:E7"/>
    <mergeCell ref="D3:D7"/>
    <mergeCell ref="D8:D16"/>
    <mergeCell ref="D17:D23"/>
    <mergeCell ref="D24:D33"/>
    <mergeCell ref="G1:G2"/>
    <mergeCell ref="L17:L23"/>
    <mergeCell ref="E17:E23"/>
    <mergeCell ref="L24:L33"/>
    <mergeCell ref="E24:E33"/>
    <mergeCell ref="B1:B2"/>
    <mergeCell ref="C1:C2"/>
    <mergeCell ref="E1:E2"/>
    <mergeCell ref="F1:F2"/>
    <mergeCell ref="D1:D2"/>
    <mergeCell ref="N8:N16"/>
    <mergeCell ref="N17:N23"/>
    <mergeCell ref="N24:N33"/>
    <mergeCell ref="H1:H2"/>
    <mergeCell ref="I1:J1"/>
    <mergeCell ref="L1:L2"/>
    <mergeCell ref="K1:K2"/>
    <mergeCell ref="N3:N7"/>
    <mergeCell ref="N1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indowProtection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34" sqref="K34"/>
    </sheetView>
  </sheetViews>
  <sheetFormatPr baseColWidth="10" defaultColWidth="13.85546875" defaultRowHeight="15" x14ac:dyDescent="0.25"/>
  <cols>
    <col min="1" max="1" width="2.140625" style="4" bestFit="1" customWidth="1"/>
    <col min="2" max="2" width="13.85546875" style="2"/>
    <col min="3" max="4" width="13.85546875" style="2" customWidth="1"/>
    <col min="5" max="5" width="13.85546875" style="16"/>
    <col min="6" max="6" width="18.5703125" style="2" customWidth="1"/>
    <col min="7" max="8" width="13.85546875" style="2"/>
    <col min="9" max="9" width="9.140625" style="2" bestFit="1" customWidth="1"/>
    <col min="10" max="10" width="3.140625" style="2" bestFit="1" customWidth="1"/>
    <col min="11" max="11" width="15.28515625" style="2" customWidth="1"/>
    <col min="12" max="12" width="16.140625" style="2" hidden="1" customWidth="1"/>
    <col min="13" max="13" width="9.85546875" style="11" hidden="1" customWidth="1"/>
    <col min="14" max="14" width="13.85546875" style="11"/>
    <col min="15" max="15" width="13.85546875" style="2"/>
    <col min="16" max="16" width="12" style="2" customWidth="1"/>
    <col min="17" max="19" width="13.85546875" style="59"/>
    <col min="20" max="16384" width="13.85546875" style="2"/>
  </cols>
  <sheetData>
    <row r="1" spans="1:20" ht="27.75" customHeight="1" x14ac:dyDescent="0.25">
      <c r="A1" s="67"/>
      <c r="B1" s="150" t="s">
        <v>0</v>
      </c>
      <c r="C1" s="150" t="s">
        <v>184</v>
      </c>
      <c r="D1" s="150" t="s">
        <v>185</v>
      </c>
      <c r="E1" s="150" t="s">
        <v>3</v>
      </c>
      <c r="F1" s="150" t="s">
        <v>4</v>
      </c>
      <c r="G1" s="150" t="s">
        <v>5</v>
      </c>
      <c r="H1" s="150" t="s">
        <v>10</v>
      </c>
      <c r="I1" s="150" t="s">
        <v>66</v>
      </c>
      <c r="J1" s="150"/>
      <c r="K1" s="150" t="s">
        <v>6</v>
      </c>
      <c r="L1" s="150" t="s">
        <v>37</v>
      </c>
      <c r="M1" s="91"/>
      <c r="N1" s="148" t="s">
        <v>267</v>
      </c>
      <c r="O1" s="148" t="s">
        <v>138</v>
      </c>
      <c r="P1" s="148" t="s">
        <v>279</v>
      </c>
      <c r="Q1" s="156" t="s">
        <v>135</v>
      </c>
      <c r="R1" s="156" t="s">
        <v>136</v>
      </c>
      <c r="S1" s="156" t="s">
        <v>137</v>
      </c>
      <c r="T1" s="154" t="s">
        <v>280</v>
      </c>
    </row>
    <row r="2" spans="1:20" ht="15" customHeight="1" x14ac:dyDescent="0.25">
      <c r="A2" s="68"/>
      <c r="B2" s="151"/>
      <c r="C2" s="151"/>
      <c r="D2" s="151"/>
      <c r="E2" s="151"/>
      <c r="F2" s="151"/>
      <c r="G2" s="151"/>
      <c r="H2" s="151"/>
      <c r="I2" s="92" t="s">
        <v>127</v>
      </c>
      <c r="J2" s="93" t="s">
        <v>128</v>
      </c>
      <c r="K2" s="151"/>
      <c r="L2" s="151"/>
      <c r="M2" s="94"/>
      <c r="N2" s="149"/>
      <c r="O2" s="149"/>
      <c r="P2" s="149"/>
      <c r="Q2" s="157"/>
      <c r="R2" s="157"/>
      <c r="S2" s="157"/>
      <c r="T2" s="155"/>
    </row>
    <row r="3" spans="1:20" ht="30" x14ac:dyDescent="0.25">
      <c r="A3" s="68">
        <v>1</v>
      </c>
      <c r="B3" s="140" t="s">
        <v>1</v>
      </c>
      <c r="C3" s="140" t="s">
        <v>2</v>
      </c>
      <c r="D3" s="140" t="s">
        <v>130</v>
      </c>
      <c r="E3" s="140" t="s">
        <v>130</v>
      </c>
      <c r="F3" s="5" t="s">
        <v>133</v>
      </c>
      <c r="G3" s="5">
        <v>1</v>
      </c>
      <c r="H3" s="5" t="s">
        <v>96</v>
      </c>
      <c r="I3" s="5" t="s">
        <v>52</v>
      </c>
      <c r="J3" s="5">
        <v>10</v>
      </c>
      <c r="K3" s="64" t="s">
        <v>52</v>
      </c>
      <c r="L3" s="140" t="s">
        <v>134</v>
      </c>
      <c r="M3" s="69">
        <v>45000</v>
      </c>
      <c r="N3" s="141">
        <f>SUM(M3:M6)</f>
        <v>180000</v>
      </c>
      <c r="O3" s="159">
        <f>+N3*20%</f>
        <v>36000</v>
      </c>
      <c r="P3" s="159">
        <f>+N3-O3</f>
        <v>144000</v>
      </c>
      <c r="Q3" s="160">
        <v>0</v>
      </c>
      <c r="R3" s="160">
        <v>0</v>
      </c>
      <c r="S3" s="160">
        <v>0</v>
      </c>
      <c r="T3" s="161">
        <f>+P10*10%</f>
        <v>25200</v>
      </c>
    </row>
    <row r="4" spans="1:20" ht="30" x14ac:dyDescent="0.25">
      <c r="A4" s="68">
        <v>2</v>
      </c>
      <c r="B4" s="140"/>
      <c r="C4" s="140"/>
      <c r="D4" s="140"/>
      <c r="E4" s="140"/>
      <c r="F4" s="7" t="s">
        <v>264</v>
      </c>
      <c r="G4" s="7">
        <v>2</v>
      </c>
      <c r="H4" s="7" t="s">
        <v>90</v>
      </c>
      <c r="I4" s="7" t="s">
        <v>8</v>
      </c>
      <c r="J4" s="7">
        <v>14</v>
      </c>
      <c r="K4" s="64" t="s">
        <v>52</v>
      </c>
      <c r="L4" s="140"/>
      <c r="M4" s="69">
        <v>45000</v>
      </c>
      <c r="N4" s="141"/>
      <c r="O4" s="159"/>
      <c r="P4" s="159"/>
      <c r="Q4" s="160"/>
      <c r="R4" s="160"/>
      <c r="S4" s="160"/>
      <c r="T4" s="161"/>
    </row>
    <row r="5" spans="1:20" ht="30" x14ac:dyDescent="0.25">
      <c r="A5" s="68">
        <v>3</v>
      </c>
      <c r="B5" s="140"/>
      <c r="C5" s="140"/>
      <c r="D5" s="140"/>
      <c r="E5" s="140"/>
      <c r="F5" s="9" t="s">
        <v>265</v>
      </c>
      <c r="G5" s="9">
        <v>3</v>
      </c>
      <c r="H5" s="9" t="s">
        <v>90</v>
      </c>
      <c r="I5" s="9" t="s">
        <v>52</v>
      </c>
      <c r="J5" s="9">
        <v>4</v>
      </c>
      <c r="K5" s="64" t="s">
        <v>52</v>
      </c>
      <c r="L5" s="140"/>
      <c r="M5" s="69">
        <v>45000</v>
      </c>
      <c r="N5" s="141"/>
      <c r="O5" s="159"/>
      <c r="P5" s="159"/>
      <c r="Q5" s="160"/>
      <c r="R5" s="160"/>
      <c r="S5" s="160"/>
      <c r="T5" s="161"/>
    </row>
    <row r="6" spans="1:20" ht="30" x14ac:dyDescent="0.25">
      <c r="A6" s="68">
        <v>4</v>
      </c>
      <c r="B6" s="140"/>
      <c r="C6" s="140"/>
      <c r="D6" s="140"/>
      <c r="E6" s="140"/>
      <c r="F6" s="54" t="s">
        <v>131</v>
      </c>
      <c r="G6" s="60">
        <v>4</v>
      </c>
      <c r="H6" s="60" t="s">
        <v>14</v>
      </c>
      <c r="I6" s="60"/>
      <c r="J6" s="60"/>
      <c r="K6" s="60"/>
      <c r="L6" s="140"/>
      <c r="M6" s="69">
        <v>45000</v>
      </c>
      <c r="N6" s="141"/>
      <c r="O6" s="159"/>
      <c r="P6" s="159"/>
      <c r="Q6" s="160"/>
      <c r="R6" s="160"/>
      <c r="S6" s="160"/>
      <c r="T6" s="161"/>
    </row>
    <row r="7" spans="1:20" s="16" customFormat="1" ht="30" x14ac:dyDescent="0.25">
      <c r="A7" s="68">
        <v>5</v>
      </c>
      <c r="B7" s="140" t="s">
        <v>9</v>
      </c>
      <c r="C7" s="140" t="s">
        <v>2</v>
      </c>
      <c r="D7" s="140" t="s">
        <v>130</v>
      </c>
      <c r="E7" s="140" t="s">
        <v>130</v>
      </c>
      <c r="F7" s="5" t="s">
        <v>264</v>
      </c>
      <c r="G7" s="5">
        <v>1</v>
      </c>
      <c r="H7" s="5" t="s">
        <v>90</v>
      </c>
      <c r="I7" s="5" t="s">
        <v>8</v>
      </c>
      <c r="J7" s="5">
        <v>20</v>
      </c>
      <c r="K7" s="64" t="s">
        <v>52</v>
      </c>
      <c r="L7" s="140" t="s">
        <v>132</v>
      </c>
      <c r="M7" s="69">
        <v>45000</v>
      </c>
      <c r="N7" s="141">
        <f>SUM(M7:M9)</f>
        <v>135000</v>
      </c>
      <c r="O7" s="159">
        <f>+N7*20%</f>
        <v>27000</v>
      </c>
      <c r="P7" s="159">
        <f>+N7-O7</f>
        <v>108000</v>
      </c>
      <c r="Q7" s="160">
        <v>0</v>
      </c>
      <c r="R7" s="160">
        <v>0</v>
      </c>
      <c r="S7" s="160">
        <f>+P7*10%</f>
        <v>10800</v>
      </c>
      <c r="T7" s="161"/>
    </row>
    <row r="8" spans="1:20" s="16" customFormat="1" ht="30" x14ac:dyDescent="0.25">
      <c r="A8" s="68">
        <v>6</v>
      </c>
      <c r="B8" s="140"/>
      <c r="C8" s="140"/>
      <c r="D8" s="140"/>
      <c r="E8" s="140"/>
      <c r="F8" s="7" t="s">
        <v>265</v>
      </c>
      <c r="G8" s="7">
        <v>2</v>
      </c>
      <c r="H8" s="7" t="s">
        <v>90</v>
      </c>
      <c r="I8" s="7" t="s">
        <v>52</v>
      </c>
      <c r="J8" s="7">
        <v>7</v>
      </c>
      <c r="K8" s="64" t="s">
        <v>52</v>
      </c>
      <c r="L8" s="140"/>
      <c r="M8" s="69">
        <v>45000</v>
      </c>
      <c r="N8" s="141"/>
      <c r="O8" s="159"/>
      <c r="P8" s="159"/>
      <c r="Q8" s="160"/>
      <c r="R8" s="160"/>
      <c r="S8" s="160"/>
      <c r="T8" s="161"/>
    </row>
    <row r="9" spans="1:20" s="16" customFormat="1" ht="30.75" thickBot="1" x14ac:dyDescent="0.3">
      <c r="A9" s="70">
        <v>7</v>
      </c>
      <c r="B9" s="142"/>
      <c r="C9" s="142"/>
      <c r="D9" s="142"/>
      <c r="E9" s="142"/>
      <c r="F9" s="73" t="s">
        <v>131</v>
      </c>
      <c r="G9" s="73">
        <v>3</v>
      </c>
      <c r="H9" s="73" t="s">
        <v>14</v>
      </c>
      <c r="I9" s="73" t="s">
        <v>52</v>
      </c>
      <c r="J9" s="9">
        <v>4</v>
      </c>
      <c r="K9" s="73" t="s">
        <v>8</v>
      </c>
      <c r="L9" s="142"/>
      <c r="M9" s="71">
        <v>45000</v>
      </c>
      <c r="N9" s="143"/>
      <c r="O9" s="164"/>
      <c r="P9" s="164"/>
      <c r="Q9" s="163"/>
      <c r="R9" s="163"/>
      <c r="S9" s="163"/>
      <c r="T9" s="162"/>
    </row>
    <row r="10" spans="1:20" hidden="1" x14ac:dyDescent="0.25">
      <c r="O10" s="20">
        <f>SUM(O3:O9)</f>
        <v>63000</v>
      </c>
      <c r="P10" s="20">
        <f>SUM(P3:P9)</f>
        <v>252000</v>
      </c>
      <c r="Q10" s="65">
        <f t="shared" ref="Q10:R10" si="0">SUM(Q3:Q9)</f>
        <v>0</v>
      </c>
      <c r="R10" s="65">
        <f t="shared" si="0"/>
        <v>0</v>
      </c>
      <c r="S10" s="65">
        <f>SUM(S3:S9)</f>
        <v>10800</v>
      </c>
      <c r="T10" s="20">
        <f>SUM(T3)</f>
        <v>25200</v>
      </c>
    </row>
    <row r="11" spans="1:20" hidden="1" x14ac:dyDescent="0.25">
      <c r="G11" s="2">
        <f>+G6+G9</f>
        <v>7</v>
      </c>
      <c r="M11" s="11">
        <f>SUM(M3:M10)</f>
        <v>315000</v>
      </c>
      <c r="N11" s="11">
        <f>SUM(N3:N9)</f>
        <v>315000</v>
      </c>
      <c r="O11" s="20"/>
      <c r="P11" s="20">
        <f>SUM(O10:P10)</f>
        <v>315000</v>
      </c>
      <c r="Q11" s="65"/>
      <c r="R11" s="65"/>
      <c r="S11" s="65"/>
      <c r="T11" s="20">
        <f>SUM(Q10:T10)</f>
        <v>36000</v>
      </c>
    </row>
    <row r="12" spans="1:20" hidden="1" x14ac:dyDescent="0.25">
      <c r="O12" s="20"/>
      <c r="P12" s="20"/>
      <c r="Q12" s="65"/>
      <c r="R12" s="65"/>
      <c r="S12" s="65"/>
      <c r="T12" s="20"/>
    </row>
    <row r="13" spans="1:20" hidden="1" x14ac:dyDescent="0.25"/>
  </sheetData>
  <sheetProtection password="8C1E" sheet="1" objects="1" scenarios="1" autoFilter="0"/>
  <autoFilter ref="H1:H13"/>
  <mergeCells count="40">
    <mergeCell ref="C1:C2"/>
    <mergeCell ref="Q3:Q6"/>
    <mergeCell ref="T3:T9"/>
    <mergeCell ref="R3:R6"/>
    <mergeCell ref="S3:S6"/>
    <mergeCell ref="R1:R2"/>
    <mergeCell ref="S1:S2"/>
    <mergeCell ref="T1:T2"/>
    <mergeCell ref="Q1:Q2"/>
    <mergeCell ref="S7:S9"/>
    <mergeCell ref="O7:O9"/>
    <mergeCell ref="P7:P9"/>
    <mergeCell ref="Q7:Q9"/>
    <mergeCell ref="R7:R9"/>
    <mergeCell ref="P3:P6"/>
    <mergeCell ref="E1:E2"/>
    <mergeCell ref="B7:B9"/>
    <mergeCell ref="C7:C9"/>
    <mergeCell ref="D7:D9"/>
    <mergeCell ref="O3:O6"/>
    <mergeCell ref="O1:O2"/>
    <mergeCell ref="B3:B6"/>
    <mergeCell ref="C3:C6"/>
    <mergeCell ref="D3:D6"/>
    <mergeCell ref="I1:J1"/>
    <mergeCell ref="K1:K2"/>
    <mergeCell ref="D1:D2"/>
    <mergeCell ref="F1:F2"/>
    <mergeCell ref="G1:G2"/>
    <mergeCell ref="H1:H2"/>
    <mergeCell ref="B1:B2"/>
    <mergeCell ref="N7:N9"/>
    <mergeCell ref="P1:P2"/>
    <mergeCell ref="N1:N2"/>
    <mergeCell ref="E7:E9"/>
    <mergeCell ref="L7:L9"/>
    <mergeCell ref="N3:N6"/>
    <mergeCell ref="E3:E6"/>
    <mergeCell ref="L1:L2"/>
    <mergeCell ref="L3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190"/>
  <sheetViews>
    <sheetView windowProtection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26" sqref="S26:S32"/>
    </sheetView>
  </sheetViews>
  <sheetFormatPr baseColWidth="10" defaultRowHeight="15" x14ac:dyDescent="0.25"/>
  <cols>
    <col min="1" max="1" width="3.7109375" style="22" customWidth="1"/>
    <col min="2" max="2" width="28.7109375" style="22" customWidth="1"/>
    <col min="3" max="3" width="21" style="22" bestFit="1" customWidth="1"/>
    <col min="4" max="9" width="8.7109375" style="22" customWidth="1"/>
    <col min="10" max="12" width="9.7109375" style="22" customWidth="1"/>
    <col min="13" max="13" width="9.140625" style="22" bestFit="1" customWidth="1"/>
    <col min="14" max="15" width="8.7109375" style="22" customWidth="1"/>
    <col min="16" max="16" width="9.42578125" style="22" customWidth="1"/>
    <col min="17" max="17" width="10.7109375" style="22" customWidth="1"/>
    <col min="18" max="18" width="7" style="22" customWidth="1"/>
    <col min="19" max="19" width="12.7109375" style="22" customWidth="1"/>
    <col min="20" max="22" width="8.7109375" style="22" customWidth="1"/>
    <col min="23" max="24" width="10.7109375" style="22" customWidth="1"/>
    <col min="25" max="16384" width="11.42578125" style="22"/>
  </cols>
  <sheetData>
    <row r="2" spans="1:24" ht="15.75" thickBot="1" x14ac:dyDescent="0.3">
      <c r="A2" s="165" t="s">
        <v>146</v>
      </c>
      <c r="B2" s="165"/>
      <c r="C2" s="165"/>
      <c r="D2" s="165"/>
      <c r="E2" s="165"/>
      <c r="F2" s="165"/>
    </row>
    <row r="3" spans="1:24" ht="15.75" thickBot="1" x14ac:dyDescent="0.3">
      <c r="A3" s="182" t="s">
        <v>128</v>
      </c>
      <c r="B3" s="178" t="s">
        <v>139</v>
      </c>
      <c r="C3" s="180" t="s">
        <v>35</v>
      </c>
      <c r="D3" s="175" t="s">
        <v>2</v>
      </c>
      <c r="E3" s="176"/>
      <c r="F3" s="177"/>
      <c r="G3" s="175" t="s">
        <v>141</v>
      </c>
      <c r="H3" s="176"/>
      <c r="I3" s="177"/>
      <c r="J3" s="175" t="s">
        <v>171</v>
      </c>
      <c r="K3" s="176"/>
      <c r="L3" s="177"/>
      <c r="M3" s="189" t="s">
        <v>156</v>
      </c>
      <c r="N3" s="190"/>
      <c r="O3" s="190"/>
      <c r="P3" s="190"/>
      <c r="Q3" s="190"/>
      <c r="R3" s="191"/>
      <c r="S3" s="187" t="s">
        <v>155</v>
      </c>
      <c r="T3" s="175" t="s">
        <v>151</v>
      </c>
      <c r="U3" s="176"/>
      <c r="V3" s="177"/>
      <c r="W3" s="183" t="s">
        <v>66</v>
      </c>
      <c r="X3" s="185" t="s">
        <v>152</v>
      </c>
    </row>
    <row r="4" spans="1:24" ht="15.75" thickBot="1" x14ac:dyDescent="0.3">
      <c r="A4" s="182"/>
      <c r="B4" s="179"/>
      <c r="C4" s="181"/>
      <c r="D4" s="80" t="s">
        <v>142</v>
      </c>
      <c r="E4" s="81" t="s">
        <v>143</v>
      </c>
      <c r="F4" s="82" t="s">
        <v>144</v>
      </c>
      <c r="G4" s="80" t="s">
        <v>142</v>
      </c>
      <c r="H4" s="81" t="s">
        <v>143</v>
      </c>
      <c r="I4" s="82" t="s">
        <v>145</v>
      </c>
      <c r="J4" s="80" t="s">
        <v>142</v>
      </c>
      <c r="K4" s="81" t="s">
        <v>143</v>
      </c>
      <c r="L4" s="82" t="s">
        <v>144</v>
      </c>
      <c r="M4" s="83" t="str">
        <f>C5</f>
        <v>INFANTIL</v>
      </c>
      <c r="N4" s="83" t="str">
        <f>+C6</f>
        <v>CADETES</v>
      </c>
      <c r="O4" s="83" t="str">
        <f>+C7</f>
        <v>JUNIOR</v>
      </c>
      <c r="P4" s="83" t="str">
        <f>+C8</f>
        <v>MAYORES</v>
      </c>
      <c r="Q4" s="83" t="str">
        <f>+C9</f>
        <v>UNIFICADO KATA J y M</v>
      </c>
      <c r="R4" s="83" t="str">
        <f>+C10</f>
        <v>SENIOR MASTER</v>
      </c>
      <c r="S4" s="188"/>
      <c r="T4" s="80" t="s">
        <v>142</v>
      </c>
      <c r="U4" s="81" t="s">
        <v>143</v>
      </c>
      <c r="V4" s="82" t="s">
        <v>144</v>
      </c>
      <c r="W4" s="184"/>
      <c r="X4" s="186"/>
    </row>
    <row r="5" spans="1:24" x14ac:dyDescent="0.25">
      <c r="B5" s="172" t="s">
        <v>40</v>
      </c>
      <c r="C5" s="23" t="s">
        <v>147</v>
      </c>
      <c r="D5" s="25">
        <v>0</v>
      </c>
      <c r="E5" s="23">
        <v>0</v>
      </c>
      <c r="F5" s="26">
        <v>0</v>
      </c>
      <c r="G5" s="25">
        <v>0</v>
      </c>
      <c r="H5" s="23">
        <v>0</v>
      </c>
      <c r="I5" s="26">
        <v>0</v>
      </c>
      <c r="J5" s="25">
        <f>+D5+G5</f>
        <v>0</v>
      </c>
      <c r="K5" s="23">
        <f>+E5+H5</f>
        <v>0</v>
      </c>
      <c r="L5" s="26">
        <f>+F5+I5</f>
        <v>0</v>
      </c>
      <c r="M5" s="26">
        <f>SUM(J5:L5)</f>
        <v>0</v>
      </c>
      <c r="N5" s="51"/>
      <c r="O5" s="26"/>
      <c r="P5" s="26"/>
      <c r="Q5" s="26"/>
      <c r="R5" s="26"/>
      <c r="S5" s="192">
        <f>SUM(J5:L10)</f>
        <v>16</v>
      </c>
      <c r="T5" s="25">
        <f>10*J5</f>
        <v>0</v>
      </c>
      <c r="U5" s="23">
        <f>7*K5</f>
        <v>0</v>
      </c>
      <c r="V5" s="26">
        <f>4*L5</f>
        <v>0</v>
      </c>
      <c r="W5" s="29">
        <f>SUM(T5:V5)</f>
        <v>0</v>
      </c>
      <c r="X5" s="169">
        <f>SUM(W5:W10)</f>
        <v>118</v>
      </c>
    </row>
    <row r="6" spans="1:24" x14ac:dyDescent="0.25">
      <c r="B6" s="173"/>
      <c r="C6" s="24" t="s">
        <v>148</v>
      </c>
      <c r="D6" s="28">
        <v>1</v>
      </c>
      <c r="E6" s="24">
        <v>2</v>
      </c>
      <c r="F6" s="27">
        <v>2</v>
      </c>
      <c r="G6" s="28">
        <v>1</v>
      </c>
      <c r="H6" s="24">
        <v>0</v>
      </c>
      <c r="I6" s="27">
        <v>1</v>
      </c>
      <c r="J6" s="25">
        <f t="shared" ref="J6:J10" si="0">+D6+G6</f>
        <v>2</v>
      </c>
      <c r="K6" s="23">
        <f t="shared" ref="K6:K10" si="1">+E6+H6</f>
        <v>2</v>
      </c>
      <c r="L6" s="26">
        <f>+F6+I6</f>
        <v>3</v>
      </c>
      <c r="M6" s="26"/>
      <c r="N6" s="51">
        <f>SUM(J6:L6)</f>
        <v>7</v>
      </c>
      <c r="O6" s="26"/>
      <c r="P6" s="26"/>
      <c r="Q6" s="26"/>
      <c r="R6" s="26"/>
      <c r="S6" s="192"/>
      <c r="T6" s="25">
        <f t="shared" ref="T6:T10" si="2">10*J6</f>
        <v>20</v>
      </c>
      <c r="U6" s="23">
        <f t="shared" ref="U6:U10" si="3">7*K6</f>
        <v>14</v>
      </c>
      <c r="V6" s="26">
        <f t="shared" ref="V6:V10" si="4">4*L6</f>
        <v>12</v>
      </c>
      <c r="W6" s="29">
        <f t="shared" ref="W6:W10" si="5">SUM(T6:V6)</f>
        <v>46</v>
      </c>
      <c r="X6" s="170"/>
    </row>
    <row r="7" spans="1:24" x14ac:dyDescent="0.25">
      <c r="B7" s="173"/>
      <c r="C7" s="24" t="s">
        <v>149</v>
      </c>
      <c r="D7" s="28">
        <v>0</v>
      </c>
      <c r="E7" s="24">
        <v>1</v>
      </c>
      <c r="F7" s="27">
        <v>0</v>
      </c>
      <c r="G7" s="28">
        <v>0</v>
      </c>
      <c r="H7" s="24">
        <v>1</v>
      </c>
      <c r="I7" s="27">
        <v>0</v>
      </c>
      <c r="J7" s="25">
        <f t="shared" si="0"/>
        <v>0</v>
      </c>
      <c r="K7" s="23">
        <f t="shared" si="1"/>
        <v>2</v>
      </c>
      <c r="L7" s="26">
        <f t="shared" ref="L7:L10" si="6">+F7+I7</f>
        <v>0</v>
      </c>
      <c r="M7" s="26"/>
      <c r="N7" s="51"/>
      <c r="O7" s="26">
        <f>SUM(J7:L7)</f>
        <v>2</v>
      </c>
      <c r="P7" s="26"/>
      <c r="Q7" s="26"/>
      <c r="R7" s="26"/>
      <c r="S7" s="192"/>
      <c r="T7" s="25">
        <f t="shared" si="2"/>
        <v>0</v>
      </c>
      <c r="U7" s="23">
        <f t="shared" si="3"/>
        <v>14</v>
      </c>
      <c r="V7" s="26">
        <f t="shared" si="4"/>
        <v>0</v>
      </c>
      <c r="W7" s="29">
        <f t="shared" si="5"/>
        <v>14</v>
      </c>
      <c r="X7" s="170"/>
    </row>
    <row r="8" spans="1:24" x14ac:dyDescent="0.25">
      <c r="B8" s="173"/>
      <c r="C8" s="24" t="s">
        <v>105</v>
      </c>
      <c r="D8" s="28">
        <v>2</v>
      </c>
      <c r="E8" s="24">
        <v>0</v>
      </c>
      <c r="F8" s="27">
        <v>0</v>
      </c>
      <c r="G8" s="28">
        <v>1</v>
      </c>
      <c r="H8" s="24">
        <v>0</v>
      </c>
      <c r="I8" s="27">
        <v>0</v>
      </c>
      <c r="J8" s="25">
        <f t="shared" si="0"/>
        <v>3</v>
      </c>
      <c r="K8" s="23">
        <f t="shared" si="1"/>
        <v>0</v>
      </c>
      <c r="L8" s="26">
        <f t="shared" si="6"/>
        <v>0</v>
      </c>
      <c r="M8" s="26"/>
      <c r="N8" s="51"/>
      <c r="O8" s="26"/>
      <c r="P8" s="26">
        <f>SUM(J8:L8)</f>
        <v>3</v>
      </c>
      <c r="Q8" s="26"/>
      <c r="R8" s="26"/>
      <c r="S8" s="192"/>
      <c r="T8" s="25">
        <f t="shared" si="2"/>
        <v>30</v>
      </c>
      <c r="U8" s="23">
        <f t="shared" si="3"/>
        <v>0</v>
      </c>
      <c r="V8" s="26">
        <f t="shared" si="4"/>
        <v>0</v>
      </c>
      <c r="W8" s="29">
        <f t="shared" si="5"/>
        <v>30</v>
      </c>
      <c r="X8" s="170"/>
    </row>
    <row r="9" spans="1:24" x14ac:dyDescent="0.25">
      <c r="B9" s="173"/>
      <c r="C9" s="24" t="s">
        <v>150</v>
      </c>
      <c r="D9" s="28">
        <v>0</v>
      </c>
      <c r="E9" s="24">
        <v>1</v>
      </c>
      <c r="F9" s="27">
        <v>1</v>
      </c>
      <c r="G9" s="28">
        <v>1</v>
      </c>
      <c r="H9" s="24">
        <v>1</v>
      </c>
      <c r="I9" s="27">
        <v>0</v>
      </c>
      <c r="J9" s="25">
        <f t="shared" si="0"/>
        <v>1</v>
      </c>
      <c r="K9" s="23">
        <f t="shared" si="1"/>
        <v>2</v>
      </c>
      <c r="L9" s="26">
        <f t="shared" si="6"/>
        <v>1</v>
      </c>
      <c r="M9" s="26"/>
      <c r="N9" s="51"/>
      <c r="O9" s="26"/>
      <c r="P9" s="26"/>
      <c r="Q9" s="26">
        <f>SUM(J9:L9)</f>
        <v>4</v>
      </c>
      <c r="R9" s="26"/>
      <c r="S9" s="192"/>
      <c r="T9" s="25">
        <f t="shared" si="2"/>
        <v>10</v>
      </c>
      <c r="U9" s="23">
        <f t="shared" si="3"/>
        <v>14</v>
      </c>
      <c r="V9" s="26">
        <f t="shared" si="4"/>
        <v>4</v>
      </c>
      <c r="W9" s="29">
        <f t="shared" si="5"/>
        <v>28</v>
      </c>
      <c r="X9" s="170"/>
    </row>
    <row r="10" spans="1:24" x14ac:dyDescent="0.25">
      <c r="B10" s="173"/>
      <c r="C10" s="24" t="s">
        <v>129</v>
      </c>
      <c r="D10" s="28">
        <v>0</v>
      </c>
      <c r="E10" s="24">
        <v>0</v>
      </c>
      <c r="F10" s="27">
        <v>0</v>
      </c>
      <c r="G10" s="28">
        <v>0</v>
      </c>
      <c r="H10" s="24">
        <v>0</v>
      </c>
      <c r="I10" s="27">
        <v>0</v>
      </c>
      <c r="J10" s="25">
        <f t="shared" si="0"/>
        <v>0</v>
      </c>
      <c r="K10" s="23">
        <f t="shared" si="1"/>
        <v>0</v>
      </c>
      <c r="L10" s="26">
        <f t="shared" si="6"/>
        <v>0</v>
      </c>
      <c r="M10" s="26"/>
      <c r="N10" s="51"/>
      <c r="O10" s="26"/>
      <c r="P10" s="26"/>
      <c r="Q10" s="26"/>
      <c r="R10" s="26">
        <f>SUM(J10:L10)</f>
        <v>0</v>
      </c>
      <c r="S10" s="192"/>
      <c r="T10" s="25">
        <f t="shared" si="2"/>
        <v>0</v>
      </c>
      <c r="U10" s="23">
        <f t="shared" si="3"/>
        <v>0</v>
      </c>
      <c r="V10" s="26">
        <f t="shared" si="4"/>
        <v>0</v>
      </c>
      <c r="W10" s="29">
        <f t="shared" si="5"/>
        <v>0</v>
      </c>
      <c r="X10" s="170"/>
    </row>
    <row r="11" spans="1:24" ht="15.75" thickBot="1" x14ac:dyDescent="0.3">
      <c r="B11" s="174"/>
      <c r="C11" s="36" t="s">
        <v>156</v>
      </c>
      <c r="D11" s="37">
        <f>SUM(D5:D10)</f>
        <v>3</v>
      </c>
      <c r="E11" s="38">
        <f t="shared" ref="E11" si="7">SUM(E5:E10)</f>
        <v>4</v>
      </c>
      <c r="F11" s="39">
        <f t="shared" ref="F11" si="8">SUM(F5:F10)</f>
        <v>3</v>
      </c>
      <c r="G11" s="37">
        <f t="shared" ref="G11" si="9">SUM(G5:G10)</f>
        <v>3</v>
      </c>
      <c r="H11" s="38">
        <f t="shared" ref="H11" si="10">SUM(H5:H10)</f>
        <v>2</v>
      </c>
      <c r="I11" s="39">
        <f t="shared" ref="I11" si="11">SUM(I5:I10)</f>
        <v>1</v>
      </c>
      <c r="J11" s="37">
        <f>SUM(J5:J10)</f>
        <v>6</v>
      </c>
      <c r="K11" s="38">
        <f t="shared" ref="K11" si="12">SUM(K5:K10)</f>
        <v>6</v>
      </c>
      <c r="L11" s="39">
        <f t="shared" ref="L11" si="13">SUM(L5:L10)</f>
        <v>4</v>
      </c>
      <c r="M11" s="39"/>
      <c r="N11" s="52"/>
      <c r="O11" s="39"/>
      <c r="P11" s="39"/>
      <c r="Q11" s="39"/>
      <c r="R11" s="39"/>
      <c r="S11" s="193"/>
      <c r="T11" s="37">
        <f t="shared" ref="T11" si="14">SUM(T5:T10)</f>
        <v>60</v>
      </c>
      <c r="U11" s="38">
        <f t="shared" ref="U11" si="15">SUM(U5:U10)</f>
        <v>42</v>
      </c>
      <c r="V11" s="39">
        <f t="shared" ref="V11" si="16">SUM(V5:V10)</f>
        <v>16</v>
      </c>
      <c r="W11" s="34"/>
      <c r="X11" s="171"/>
    </row>
    <row r="12" spans="1:24" x14ac:dyDescent="0.25">
      <c r="A12" s="21"/>
      <c r="B12" s="172" t="s">
        <v>57</v>
      </c>
      <c r="C12" s="32" t="s">
        <v>147</v>
      </c>
      <c r="D12" s="30">
        <v>2</v>
      </c>
      <c r="E12" s="32">
        <v>1</v>
      </c>
      <c r="F12" s="31">
        <v>0</v>
      </c>
      <c r="G12" s="30">
        <v>0</v>
      </c>
      <c r="H12" s="32">
        <v>0</v>
      </c>
      <c r="I12" s="31">
        <v>0</v>
      </c>
      <c r="J12" s="30">
        <f>+D12+G12</f>
        <v>2</v>
      </c>
      <c r="K12" s="32">
        <f>+E12+H12</f>
        <v>1</v>
      </c>
      <c r="L12" s="31">
        <f>+F12+I12</f>
        <v>0</v>
      </c>
      <c r="M12" s="26">
        <f>SUM(J12:L12)</f>
        <v>3</v>
      </c>
      <c r="N12" s="51"/>
      <c r="O12" s="26"/>
      <c r="P12" s="26"/>
      <c r="Q12" s="26"/>
      <c r="R12" s="26"/>
      <c r="S12" s="199">
        <f>SUM(J12:L17)</f>
        <v>8</v>
      </c>
      <c r="T12" s="30">
        <f t="shared" ref="T12:T17" si="17">10*J12</f>
        <v>20</v>
      </c>
      <c r="U12" s="32">
        <f t="shared" ref="U12:U17" si="18">7*K12</f>
        <v>7</v>
      </c>
      <c r="V12" s="31">
        <f t="shared" ref="V12:V17" si="19">4*L12</f>
        <v>0</v>
      </c>
      <c r="W12" s="33">
        <f>SUM(T12:V12)</f>
        <v>27</v>
      </c>
      <c r="X12" s="169">
        <f>SUM(W12:W17)</f>
        <v>84</v>
      </c>
    </row>
    <row r="13" spans="1:24" x14ac:dyDescent="0.25">
      <c r="B13" s="173"/>
      <c r="C13" s="24" t="s">
        <v>148</v>
      </c>
      <c r="D13" s="28">
        <v>0</v>
      </c>
      <c r="E13" s="24">
        <v>1</v>
      </c>
      <c r="F13" s="27">
        <v>0</v>
      </c>
      <c r="G13" s="28">
        <v>0</v>
      </c>
      <c r="H13" s="24">
        <v>0</v>
      </c>
      <c r="I13" s="27">
        <v>0</v>
      </c>
      <c r="J13" s="25">
        <f t="shared" ref="J13:J17" si="20">+D13+G13</f>
        <v>0</v>
      </c>
      <c r="K13" s="23">
        <f t="shared" ref="K13:K17" si="21">+E13+H13</f>
        <v>1</v>
      </c>
      <c r="L13" s="26">
        <f t="shared" ref="L13:L17" si="22">+F13+I13</f>
        <v>0</v>
      </c>
      <c r="M13" s="26"/>
      <c r="N13" s="51">
        <f>SUM(J13:L13)</f>
        <v>1</v>
      </c>
      <c r="O13" s="26"/>
      <c r="P13" s="26"/>
      <c r="Q13" s="26"/>
      <c r="R13" s="26"/>
      <c r="S13" s="192"/>
      <c r="T13" s="25">
        <f t="shared" si="17"/>
        <v>0</v>
      </c>
      <c r="U13" s="23">
        <f t="shared" si="18"/>
        <v>7</v>
      </c>
      <c r="V13" s="26">
        <f t="shared" si="19"/>
        <v>0</v>
      </c>
      <c r="W13" s="29">
        <f t="shared" ref="W13:W17" si="23">SUM(T13:V13)</f>
        <v>7</v>
      </c>
      <c r="X13" s="170"/>
    </row>
    <row r="14" spans="1:24" x14ac:dyDescent="0.25">
      <c r="B14" s="173"/>
      <c r="C14" s="24" t="s">
        <v>149</v>
      </c>
      <c r="D14" s="28">
        <v>1</v>
      </c>
      <c r="E14" s="24">
        <v>0</v>
      </c>
      <c r="F14" s="27">
        <v>0</v>
      </c>
      <c r="G14" s="28">
        <v>0</v>
      </c>
      <c r="H14" s="24">
        <v>0</v>
      </c>
      <c r="I14" s="27">
        <v>0</v>
      </c>
      <c r="J14" s="25">
        <f t="shared" si="20"/>
        <v>1</v>
      </c>
      <c r="K14" s="23">
        <f t="shared" si="21"/>
        <v>0</v>
      </c>
      <c r="L14" s="26">
        <f t="shared" si="22"/>
        <v>0</v>
      </c>
      <c r="M14" s="26"/>
      <c r="N14" s="51"/>
      <c r="O14" s="26">
        <f>SUM(J14:L14)</f>
        <v>1</v>
      </c>
      <c r="P14" s="26"/>
      <c r="Q14" s="26"/>
      <c r="R14" s="26"/>
      <c r="S14" s="192"/>
      <c r="T14" s="25">
        <f t="shared" si="17"/>
        <v>10</v>
      </c>
      <c r="U14" s="23">
        <f t="shared" si="18"/>
        <v>0</v>
      </c>
      <c r="V14" s="26">
        <f t="shared" si="19"/>
        <v>0</v>
      </c>
      <c r="W14" s="29">
        <f t="shared" si="23"/>
        <v>10</v>
      </c>
      <c r="X14" s="170"/>
    </row>
    <row r="15" spans="1:24" x14ac:dyDescent="0.25">
      <c r="B15" s="173"/>
      <c r="C15" s="24" t="s">
        <v>105</v>
      </c>
      <c r="D15" s="28">
        <v>1</v>
      </c>
      <c r="E15" s="24">
        <v>0</v>
      </c>
      <c r="F15" s="27">
        <v>0</v>
      </c>
      <c r="G15" s="28">
        <v>1</v>
      </c>
      <c r="H15" s="24">
        <v>0</v>
      </c>
      <c r="I15" s="27">
        <v>0</v>
      </c>
      <c r="J15" s="25">
        <f t="shared" si="20"/>
        <v>2</v>
      </c>
      <c r="K15" s="23">
        <f t="shared" si="21"/>
        <v>0</v>
      </c>
      <c r="L15" s="26">
        <f t="shared" si="22"/>
        <v>0</v>
      </c>
      <c r="M15" s="26"/>
      <c r="N15" s="51"/>
      <c r="O15" s="26"/>
      <c r="P15" s="26">
        <f>SUM(J15:L15)</f>
        <v>2</v>
      </c>
      <c r="Q15" s="26"/>
      <c r="R15" s="26"/>
      <c r="S15" s="192"/>
      <c r="T15" s="25">
        <f>(10*J15)+10</f>
        <v>30</v>
      </c>
      <c r="U15" s="23">
        <f t="shared" si="18"/>
        <v>0</v>
      </c>
      <c r="V15" s="26">
        <f t="shared" si="19"/>
        <v>0</v>
      </c>
      <c r="W15" s="29">
        <f t="shared" si="23"/>
        <v>30</v>
      </c>
      <c r="X15" s="170"/>
    </row>
    <row r="16" spans="1:24" x14ac:dyDescent="0.25">
      <c r="B16" s="173"/>
      <c r="C16" s="24" t="s">
        <v>150</v>
      </c>
      <c r="D16" s="28">
        <v>1</v>
      </c>
      <c r="E16" s="24">
        <v>0</v>
      </c>
      <c r="F16" s="27">
        <v>0</v>
      </c>
      <c r="G16" s="28">
        <v>0</v>
      </c>
      <c r="H16" s="24">
        <v>0</v>
      </c>
      <c r="I16" s="27">
        <v>0</v>
      </c>
      <c r="J16" s="25">
        <f t="shared" si="20"/>
        <v>1</v>
      </c>
      <c r="K16" s="23">
        <f t="shared" si="21"/>
        <v>0</v>
      </c>
      <c r="L16" s="26">
        <f t="shared" si="22"/>
        <v>0</v>
      </c>
      <c r="M16" s="26"/>
      <c r="N16" s="51"/>
      <c r="O16" s="26"/>
      <c r="P16" s="26"/>
      <c r="Q16" s="26">
        <f>SUM(J16:L16)</f>
        <v>1</v>
      </c>
      <c r="R16" s="26"/>
      <c r="S16" s="192"/>
      <c r="T16" s="25">
        <f t="shared" si="17"/>
        <v>10</v>
      </c>
      <c r="U16" s="23">
        <f t="shared" si="18"/>
        <v>0</v>
      </c>
      <c r="V16" s="26">
        <f t="shared" si="19"/>
        <v>0</v>
      </c>
      <c r="W16" s="29">
        <f t="shared" si="23"/>
        <v>10</v>
      </c>
      <c r="X16" s="170"/>
    </row>
    <row r="17" spans="2:24" x14ac:dyDescent="0.25">
      <c r="B17" s="173"/>
      <c r="C17" s="24" t="s">
        <v>129</v>
      </c>
      <c r="D17" s="28">
        <v>0</v>
      </c>
      <c r="E17" s="24">
        <v>0</v>
      </c>
      <c r="F17" s="27">
        <v>0</v>
      </c>
      <c r="G17" s="28">
        <v>0</v>
      </c>
      <c r="H17" s="24">
        <v>0</v>
      </c>
      <c r="I17" s="27">
        <v>0</v>
      </c>
      <c r="J17" s="25">
        <f t="shared" si="20"/>
        <v>0</v>
      </c>
      <c r="K17" s="23">
        <f t="shared" si="21"/>
        <v>0</v>
      </c>
      <c r="L17" s="26">
        <f t="shared" si="22"/>
        <v>0</v>
      </c>
      <c r="M17" s="26"/>
      <c r="N17" s="51"/>
      <c r="O17" s="26"/>
      <c r="P17" s="26"/>
      <c r="Q17" s="26"/>
      <c r="R17" s="26">
        <f>SUM(J17:L17)</f>
        <v>0</v>
      </c>
      <c r="S17" s="192"/>
      <c r="T17" s="25">
        <f t="shared" si="17"/>
        <v>0</v>
      </c>
      <c r="U17" s="23">
        <f t="shared" si="18"/>
        <v>0</v>
      </c>
      <c r="V17" s="26">
        <f t="shared" si="19"/>
        <v>0</v>
      </c>
      <c r="W17" s="29">
        <f t="shared" si="23"/>
        <v>0</v>
      </c>
      <c r="X17" s="170"/>
    </row>
    <row r="18" spans="2:24" ht="15.75" thickBot="1" x14ac:dyDescent="0.3">
      <c r="B18" s="174"/>
      <c r="C18" s="36" t="s">
        <v>156</v>
      </c>
      <c r="D18" s="37">
        <f>SUM(D12:D17)</f>
        <v>5</v>
      </c>
      <c r="E18" s="38">
        <f t="shared" ref="E18:L18" si="24">SUM(E12:E17)</f>
        <v>2</v>
      </c>
      <c r="F18" s="39">
        <f t="shared" si="24"/>
        <v>0</v>
      </c>
      <c r="G18" s="37">
        <f t="shared" si="24"/>
        <v>1</v>
      </c>
      <c r="H18" s="38">
        <f t="shared" si="24"/>
        <v>0</v>
      </c>
      <c r="I18" s="39">
        <f t="shared" si="24"/>
        <v>0</v>
      </c>
      <c r="J18" s="37">
        <f>SUM(J12:J17)</f>
        <v>6</v>
      </c>
      <c r="K18" s="38">
        <f t="shared" si="24"/>
        <v>2</v>
      </c>
      <c r="L18" s="39">
        <f t="shared" si="24"/>
        <v>0</v>
      </c>
      <c r="M18" s="39"/>
      <c r="N18" s="52"/>
      <c r="O18" s="39"/>
      <c r="P18" s="39"/>
      <c r="Q18" s="39"/>
      <c r="R18" s="39"/>
      <c r="S18" s="193"/>
      <c r="T18" s="37">
        <f t="shared" ref="T18:V32" si="25">SUM(T12:T17)</f>
        <v>70</v>
      </c>
      <c r="U18" s="38">
        <f t="shared" si="25"/>
        <v>14</v>
      </c>
      <c r="V18" s="39">
        <f t="shared" si="25"/>
        <v>0</v>
      </c>
      <c r="W18" s="29"/>
      <c r="X18" s="171"/>
    </row>
    <row r="19" spans="2:24" x14ac:dyDescent="0.25">
      <c r="B19" s="172" t="s">
        <v>153</v>
      </c>
      <c r="C19" s="32" t="s">
        <v>147</v>
      </c>
      <c r="D19" s="25">
        <v>1</v>
      </c>
      <c r="E19" s="23">
        <v>1</v>
      </c>
      <c r="F19" s="26">
        <v>0</v>
      </c>
      <c r="G19" s="25">
        <v>0</v>
      </c>
      <c r="H19" s="23">
        <v>0</v>
      </c>
      <c r="I19" s="26">
        <v>1</v>
      </c>
      <c r="J19" s="30">
        <f>+D19+G19</f>
        <v>1</v>
      </c>
      <c r="K19" s="23">
        <f>+E19+H19</f>
        <v>1</v>
      </c>
      <c r="L19" s="26">
        <f>+F19+I19</f>
        <v>1</v>
      </c>
      <c r="M19" s="26">
        <f>SUM(J19:L19)</f>
        <v>3</v>
      </c>
      <c r="N19" s="51"/>
      <c r="O19" s="26"/>
      <c r="P19" s="26"/>
      <c r="Q19" s="26"/>
      <c r="R19" s="26"/>
      <c r="S19" s="199">
        <f>SUM(J19:L24)</f>
        <v>9</v>
      </c>
      <c r="T19" s="30">
        <f t="shared" ref="T19:T24" si="26">10*J19</f>
        <v>10</v>
      </c>
      <c r="U19" s="32">
        <f t="shared" ref="U19:U24" si="27">7*K19</f>
        <v>7</v>
      </c>
      <c r="V19" s="31">
        <f t="shared" ref="V19:V24" si="28">4*L19</f>
        <v>4</v>
      </c>
      <c r="W19" s="33">
        <f>SUM(T19:V19)</f>
        <v>21</v>
      </c>
      <c r="X19" s="169">
        <f>SUM(W19:W24)</f>
        <v>69</v>
      </c>
    </row>
    <row r="20" spans="2:24" x14ac:dyDescent="0.25">
      <c r="B20" s="173"/>
      <c r="C20" s="24" t="s">
        <v>148</v>
      </c>
      <c r="D20" s="28">
        <v>0</v>
      </c>
      <c r="E20" s="24">
        <v>0</v>
      </c>
      <c r="F20" s="27">
        <v>1</v>
      </c>
      <c r="G20" s="28">
        <v>1</v>
      </c>
      <c r="H20" s="24">
        <v>0</v>
      </c>
      <c r="I20" s="27">
        <v>1</v>
      </c>
      <c r="J20" s="25">
        <f t="shared" ref="J20:J24" si="29">+D20+G20</f>
        <v>1</v>
      </c>
      <c r="K20" s="23">
        <f>+E20+H20</f>
        <v>0</v>
      </c>
      <c r="L20" s="26">
        <f>+F20+I20</f>
        <v>2</v>
      </c>
      <c r="M20" s="26"/>
      <c r="N20" s="51">
        <f>SUM(J20:L20)</f>
        <v>3</v>
      </c>
      <c r="O20" s="26"/>
      <c r="P20" s="26"/>
      <c r="Q20" s="26"/>
      <c r="R20" s="26"/>
      <c r="S20" s="192"/>
      <c r="T20" s="25">
        <f t="shared" si="26"/>
        <v>10</v>
      </c>
      <c r="U20" s="23">
        <f t="shared" si="27"/>
        <v>0</v>
      </c>
      <c r="V20" s="26">
        <f t="shared" si="28"/>
        <v>8</v>
      </c>
      <c r="W20" s="29">
        <f t="shared" ref="W20:W24" si="30">SUM(T20:V20)</f>
        <v>18</v>
      </c>
      <c r="X20" s="170"/>
    </row>
    <row r="21" spans="2:24" x14ac:dyDescent="0.25">
      <c r="B21" s="173"/>
      <c r="C21" s="24" t="s">
        <v>149</v>
      </c>
      <c r="D21" s="28">
        <v>0</v>
      </c>
      <c r="E21" s="24">
        <v>0</v>
      </c>
      <c r="F21" s="27">
        <v>0</v>
      </c>
      <c r="G21" s="28">
        <v>0</v>
      </c>
      <c r="H21" s="24">
        <v>0</v>
      </c>
      <c r="I21" s="27">
        <v>0</v>
      </c>
      <c r="J21" s="25">
        <f t="shared" si="29"/>
        <v>0</v>
      </c>
      <c r="K21" s="23">
        <f t="shared" ref="K21:K24" si="31">+E21+H21</f>
        <v>0</v>
      </c>
      <c r="L21" s="26">
        <f t="shared" ref="L21:L24" si="32">+F21+I21</f>
        <v>0</v>
      </c>
      <c r="M21" s="26"/>
      <c r="N21" s="51"/>
      <c r="O21" s="26">
        <f>SUM(J21:L21)</f>
        <v>0</v>
      </c>
      <c r="P21" s="26"/>
      <c r="Q21" s="26"/>
      <c r="R21" s="26"/>
      <c r="S21" s="192"/>
      <c r="T21" s="25">
        <f t="shared" si="26"/>
        <v>0</v>
      </c>
      <c r="U21" s="23">
        <f t="shared" si="27"/>
        <v>0</v>
      </c>
      <c r="V21" s="26">
        <f t="shared" si="28"/>
        <v>0</v>
      </c>
      <c r="W21" s="29">
        <f t="shared" si="30"/>
        <v>0</v>
      </c>
      <c r="X21" s="170"/>
    </row>
    <row r="22" spans="2:24" x14ac:dyDescent="0.25">
      <c r="B22" s="173"/>
      <c r="C22" s="24" t="s">
        <v>105</v>
      </c>
      <c r="D22" s="28">
        <v>0</v>
      </c>
      <c r="E22" s="24">
        <v>1</v>
      </c>
      <c r="F22" s="27">
        <v>1</v>
      </c>
      <c r="G22" s="28">
        <v>0</v>
      </c>
      <c r="H22" s="24">
        <v>0</v>
      </c>
      <c r="I22" s="27">
        <v>1</v>
      </c>
      <c r="J22" s="25">
        <f t="shared" si="29"/>
        <v>0</v>
      </c>
      <c r="K22" s="23">
        <f t="shared" si="31"/>
        <v>1</v>
      </c>
      <c r="L22" s="26">
        <f t="shared" si="32"/>
        <v>2</v>
      </c>
      <c r="M22" s="26"/>
      <c r="N22" s="51"/>
      <c r="O22" s="26"/>
      <c r="P22" s="26">
        <f>SUM(J22:L22)</f>
        <v>3</v>
      </c>
      <c r="Q22" s="26"/>
      <c r="R22" s="26"/>
      <c r="S22" s="192"/>
      <c r="T22" s="25">
        <f t="shared" si="26"/>
        <v>0</v>
      </c>
      <c r="U22" s="23">
        <f>(7*K22)+7</f>
        <v>14</v>
      </c>
      <c r="V22" s="26">
        <f>(4*L22)+8</f>
        <v>16</v>
      </c>
      <c r="W22" s="29">
        <f t="shared" si="30"/>
        <v>30</v>
      </c>
      <c r="X22" s="170"/>
    </row>
    <row r="23" spans="2:24" x14ac:dyDescent="0.25">
      <c r="B23" s="173"/>
      <c r="C23" s="24" t="s">
        <v>150</v>
      </c>
      <c r="D23" s="28">
        <v>0</v>
      </c>
      <c r="E23" s="24">
        <v>0</v>
      </c>
      <c r="F23" s="27">
        <v>0</v>
      </c>
      <c r="G23" s="28">
        <v>0</v>
      </c>
      <c r="H23" s="24">
        <v>0</v>
      </c>
      <c r="I23" s="27">
        <v>0</v>
      </c>
      <c r="J23" s="25">
        <f t="shared" si="29"/>
        <v>0</v>
      </c>
      <c r="K23" s="23">
        <f t="shared" si="31"/>
        <v>0</v>
      </c>
      <c r="L23" s="26">
        <f t="shared" si="32"/>
        <v>0</v>
      </c>
      <c r="M23" s="26"/>
      <c r="N23" s="51"/>
      <c r="O23" s="26"/>
      <c r="P23" s="26"/>
      <c r="Q23" s="26">
        <f>SUM(J23:L23)</f>
        <v>0</v>
      </c>
      <c r="R23" s="26"/>
      <c r="S23" s="192"/>
      <c r="T23" s="25">
        <f t="shared" si="26"/>
        <v>0</v>
      </c>
      <c r="U23" s="23">
        <f t="shared" si="27"/>
        <v>0</v>
      </c>
      <c r="V23" s="26">
        <f t="shared" si="28"/>
        <v>0</v>
      </c>
      <c r="W23" s="29">
        <f t="shared" si="30"/>
        <v>0</v>
      </c>
      <c r="X23" s="170"/>
    </row>
    <row r="24" spans="2:24" x14ac:dyDescent="0.25">
      <c r="B24" s="173"/>
      <c r="C24" s="24" t="s">
        <v>129</v>
      </c>
      <c r="D24" s="28">
        <v>0</v>
      </c>
      <c r="E24" s="24">
        <v>0</v>
      </c>
      <c r="F24" s="27">
        <v>0</v>
      </c>
      <c r="G24" s="28">
        <v>0</v>
      </c>
      <c r="H24" s="24">
        <v>0</v>
      </c>
      <c r="I24" s="27">
        <v>0</v>
      </c>
      <c r="J24" s="25">
        <f t="shared" si="29"/>
        <v>0</v>
      </c>
      <c r="K24" s="23">
        <f t="shared" si="31"/>
        <v>0</v>
      </c>
      <c r="L24" s="26">
        <f t="shared" si="32"/>
        <v>0</v>
      </c>
      <c r="M24" s="26"/>
      <c r="N24" s="51"/>
      <c r="O24" s="26"/>
      <c r="P24" s="26"/>
      <c r="Q24" s="26"/>
      <c r="R24" s="26">
        <f>SUM(J24:L24)</f>
        <v>0</v>
      </c>
      <c r="S24" s="192"/>
      <c r="T24" s="25">
        <f t="shared" si="26"/>
        <v>0</v>
      </c>
      <c r="U24" s="23">
        <f t="shared" si="27"/>
        <v>0</v>
      </c>
      <c r="V24" s="26">
        <f t="shared" si="28"/>
        <v>0</v>
      </c>
      <c r="W24" s="29">
        <f t="shared" si="30"/>
        <v>0</v>
      </c>
      <c r="X24" s="170"/>
    </row>
    <row r="25" spans="2:24" ht="15.75" thickBot="1" x14ac:dyDescent="0.3">
      <c r="B25" s="174"/>
      <c r="C25" s="36" t="s">
        <v>156</v>
      </c>
      <c r="D25" s="37">
        <f>SUM(D19:D24)</f>
        <v>1</v>
      </c>
      <c r="E25" s="38">
        <f t="shared" ref="E25" si="33">SUM(E19:E24)</f>
        <v>2</v>
      </c>
      <c r="F25" s="39">
        <f t="shared" ref="F25" si="34">SUM(F19:F24)</f>
        <v>2</v>
      </c>
      <c r="G25" s="37">
        <f t="shared" ref="G25" si="35">SUM(G19:G24)</f>
        <v>1</v>
      </c>
      <c r="H25" s="38">
        <f t="shared" ref="H25" si="36">SUM(H19:H24)</f>
        <v>0</v>
      </c>
      <c r="I25" s="39">
        <f t="shared" ref="I25" si="37">SUM(I19:I24)</f>
        <v>3</v>
      </c>
      <c r="J25" s="37">
        <f>SUM(J19:J24)</f>
        <v>2</v>
      </c>
      <c r="K25" s="38">
        <f t="shared" ref="K25" si="38">SUM(K19:K24)</f>
        <v>2</v>
      </c>
      <c r="L25" s="39">
        <f t="shared" ref="L25" si="39">SUM(L19:L24)</f>
        <v>5</v>
      </c>
      <c r="M25" s="39"/>
      <c r="N25" s="52"/>
      <c r="O25" s="39"/>
      <c r="P25" s="39"/>
      <c r="Q25" s="39"/>
      <c r="R25" s="39"/>
      <c r="S25" s="193"/>
      <c r="T25" s="37">
        <f t="shared" si="25"/>
        <v>20</v>
      </c>
      <c r="U25" s="38">
        <f t="shared" si="25"/>
        <v>21</v>
      </c>
      <c r="V25" s="39">
        <f t="shared" si="25"/>
        <v>28</v>
      </c>
      <c r="W25" s="34"/>
      <c r="X25" s="171"/>
    </row>
    <row r="26" spans="2:24" x14ac:dyDescent="0.25">
      <c r="B26" s="172" t="s">
        <v>154</v>
      </c>
      <c r="C26" s="32" t="s">
        <v>147</v>
      </c>
      <c r="D26" s="25">
        <v>0</v>
      </c>
      <c r="E26" s="23">
        <v>1</v>
      </c>
      <c r="F26" s="26">
        <v>2</v>
      </c>
      <c r="G26" s="25">
        <v>0</v>
      </c>
      <c r="H26" s="23">
        <v>1</v>
      </c>
      <c r="I26" s="26">
        <v>0</v>
      </c>
      <c r="J26" s="30">
        <f>+D26+G26</f>
        <v>0</v>
      </c>
      <c r="K26" s="23">
        <f>+E26+H26</f>
        <v>2</v>
      </c>
      <c r="L26" s="26">
        <f>+F26+I26</f>
        <v>2</v>
      </c>
      <c r="M26" s="26">
        <f>SUM(J26:L26)</f>
        <v>4</v>
      </c>
      <c r="N26" s="51"/>
      <c r="O26" s="26"/>
      <c r="P26" s="26"/>
      <c r="Q26" s="26"/>
      <c r="R26" s="26"/>
      <c r="S26" s="199">
        <f>SUM(J26:L31)</f>
        <v>8</v>
      </c>
      <c r="T26" s="30">
        <f t="shared" ref="T26:T31" si="40">10*J26</f>
        <v>0</v>
      </c>
      <c r="U26" s="32">
        <f t="shared" ref="U26:U31" si="41">7*K26</f>
        <v>14</v>
      </c>
      <c r="V26" s="31">
        <f t="shared" ref="V26:V31" si="42">4*L26</f>
        <v>8</v>
      </c>
      <c r="W26" s="33">
        <f>SUM(T26:V26)</f>
        <v>22</v>
      </c>
      <c r="X26" s="169">
        <f>SUM(W26:W31)</f>
        <v>53</v>
      </c>
    </row>
    <row r="27" spans="2:24" x14ac:dyDescent="0.25">
      <c r="B27" s="173"/>
      <c r="C27" s="24" t="s">
        <v>148</v>
      </c>
      <c r="D27" s="28">
        <v>0</v>
      </c>
      <c r="E27" s="24">
        <v>0</v>
      </c>
      <c r="F27" s="27">
        <v>0</v>
      </c>
      <c r="G27" s="28">
        <v>0</v>
      </c>
      <c r="H27" s="24">
        <v>1</v>
      </c>
      <c r="I27" s="27">
        <v>0</v>
      </c>
      <c r="J27" s="25">
        <f t="shared" ref="J27:J31" si="43">+D27+G27</f>
        <v>0</v>
      </c>
      <c r="K27" s="23">
        <f>H27+E27</f>
        <v>1</v>
      </c>
      <c r="L27" s="26">
        <v>0</v>
      </c>
      <c r="M27" s="26"/>
      <c r="N27" s="51">
        <f>SUM(J27:L27)</f>
        <v>1</v>
      </c>
      <c r="O27" s="26"/>
      <c r="P27" s="26"/>
      <c r="Q27" s="26"/>
      <c r="R27" s="26"/>
      <c r="S27" s="192"/>
      <c r="T27" s="25">
        <f t="shared" si="40"/>
        <v>0</v>
      </c>
      <c r="U27" s="23">
        <f t="shared" si="41"/>
        <v>7</v>
      </c>
      <c r="V27" s="26">
        <f t="shared" si="42"/>
        <v>0</v>
      </c>
      <c r="W27" s="29">
        <f t="shared" ref="W27:W31" si="44">SUM(T27:V27)</f>
        <v>7</v>
      </c>
      <c r="X27" s="170"/>
    </row>
    <row r="28" spans="2:24" x14ac:dyDescent="0.25">
      <c r="B28" s="173"/>
      <c r="C28" s="24" t="s">
        <v>149</v>
      </c>
      <c r="D28" s="28">
        <v>0</v>
      </c>
      <c r="E28" s="24">
        <v>0</v>
      </c>
      <c r="F28" s="27">
        <v>0</v>
      </c>
      <c r="G28" s="28">
        <v>1</v>
      </c>
      <c r="H28" s="24">
        <v>0</v>
      </c>
      <c r="I28" s="27">
        <v>1</v>
      </c>
      <c r="J28" s="25">
        <f t="shared" si="43"/>
        <v>1</v>
      </c>
      <c r="K28" s="23">
        <f t="shared" ref="K28:K31" si="45">+E28+H28</f>
        <v>0</v>
      </c>
      <c r="L28" s="26">
        <f t="shared" ref="L28:L31" si="46">+F28+I28</f>
        <v>1</v>
      </c>
      <c r="M28" s="26"/>
      <c r="N28" s="51"/>
      <c r="O28" s="26">
        <f>SUM(J28:L28)</f>
        <v>2</v>
      </c>
      <c r="P28" s="26"/>
      <c r="Q28" s="26"/>
      <c r="R28" s="26"/>
      <c r="S28" s="192"/>
      <c r="T28" s="25">
        <f t="shared" si="40"/>
        <v>10</v>
      </c>
      <c r="U28" s="23">
        <f t="shared" si="41"/>
        <v>0</v>
      </c>
      <c r="V28" s="26">
        <f t="shared" si="42"/>
        <v>4</v>
      </c>
      <c r="W28" s="29">
        <f t="shared" si="44"/>
        <v>14</v>
      </c>
      <c r="X28" s="170"/>
    </row>
    <row r="29" spans="2:24" x14ac:dyDescent="0.25">
      <c r="B29" s="173"/>
      <c r="C29" s="24" t="s">
        <v>105</v>
      </c>
      <c r="D29" s="28">
        <v>0</v>
      </c>
      <c r="E29" s="24">
        <v>0</v>
      </c>
      <c r="F29" s="27">
        <v>0</v>
      </c>
      <c r="G29" s="28">
        <v>0</v>
      </c>
      <c r="H29" s="24">
        <v>0</v>
      </c>
      <c r="I29" s="27">
        <v>0</v>
      </c>
      <c r="J29" s="25">
        <f t="shared" si="43"/>
        <v>0</v>
      </c>
      <c r="K29" s="23">
        <f t="shared" si="45"/>
        <v>0</v>
      </c>
      <c r="L29" s="26">
        <f t="shared" si="46"/>
        <v>0</v>
      </c>
      <c r="M29" s="26"/>
      <c r="N29" s="51"/>
      <c r="O29" s="26"/>
      <c r="P29" s="26">
        <f>SUM(J29:L29)</f>
        <v>0</v>
      </c>
      <c r="Q29" s="26"/>
      <c r="R29" s="26"/>
      <c r="S29" s="192"/>
      <c r="T29" s="25">
        <f t="shared" si="40"/>
        <v>0</v>
      </c>
      <c r="U29" s="23">
        <f t="shared" si="41"/>
        <v>0</v>
      </c>
      <c r="V29" s="26">
        <f t="shared" si="42"/>
        <v>0</v>
      </c>
      <c r="W29" s="29">
        <f t="shared" si="44"/>
        <v>0</v>
      </c>
      <c r="X29" s="170"/>
    </row>
    <row r="30" spans="2:24" x14ac:dyDescent="0.25">
      <c r="B30" s="173"/>
      <c r="C30" s="24" t="s">
        <v>150</v>
      </c>
      <c r="D30" s="28">
        <v>1</v>
      </c>
      <c r="E30" s="24">
        <v>0</v>
      </c>
      <c r="F30" s="27">
        <v>0</v>
      </c>
      <c r="G30" s="28">
        <v>0</v>
      </c>
      <c r="H30" s="24">
        <v>0</v>
      </c>
      <c r="I30" s="27">
        <v>0</v>
      </c>
      <c r="J30" s="25">
        <f t="shared" si="43"/>
        <v>1</v>
      </c>
      <c r="K30" s="23">
        <f t="shared" si="45"/>
        <v>0</v>
      </c>
      <c r="L30" s="26">
        <f t="shared" si="46"/>
        <v>0</v>
      </c>
      <c r="M30" s="26"/>
      <c r="N30" s="51"/>
      <c r="O30" s="26"/>
      <c r="P30" s="26"/>
      <c r="Q30" s="26">
        <f>SUM(J30:L30)</f>
        <v>1</v>
      </c>
      <c r="R30" s="26"/>
      <c r="S30" s="192"/>
      <c r="T30" s="25">
        <f t="shared" si="40"/>
        <v>10</v>
      </c>
      <c r="U30" s="23">
        <f t="shared" si="41"/>
        <v>0</v>
      </c>
      <c r="V30" s="26">
        <f t="shared" si="42"/>
        <v>0</v>
      </c>
      <c r="W30" s="29">
        <f t="shared" si="44"/>
        <v>10</v>
      </c>
      <c r="X30" s="170"/>
    </row>
    <row r="31" spans="2:24" x14ac:dyDescent="0.25">
      <c r="B31" s="173"/>
      <c r="C31" s="24" t="s">
        <v>129</v>
      </c>
      <c r="D31" s="28">
        <v>0</v>
      </c>
      <c r="E31" s="24">
        <v>0</v>
      </c>
      <c r="F31" s="27">
        <v>0</v>
      </c>
      <c r="G31" s="28">
        <v>0</v>
      </c>
      <c r="H31" s="24">
        <v>0</v>
      </c>
      <c r="I31" s="27">
        <v>0</v>
      </c>
      <c r="J31" s="25">
        <f t="shared" si="43"/>
        <v>0</v>
      </c>
      <c r="K31" s="23">
        <f t="shared" si="45"/>
        <v>0</v>
      </c>
      <c r="L31" s="26">
        <f t="shared" si="46"/>
        <v>0</v>
      </c>
      <c r="M31" s="26"/>
      <c r="N31" s="51"/>
      <c r="O31" s="26"/>
      <c r="P31" s="26"/>
      <c r="Q31" s="26"/>
      <c r="R31" s="26">
        <f>SUM(J31:L31)</f>
        <v>0</v>
      </c>
      <c r="S31" s="192"/>
      <c r="T31" s="25">
        <f t="shared" si="40"/>
        <v>0</v>
      </c>
      <c r="U31" s="23">
        <f t="shared" si="41"/>
        <v>0</v>
      </c>
      <c r="V31" s="26">
        <f t="shared" si="42"/>
        <v>0</v>
      </c>
      <c r="W31" s="29">
        <f t="shared" si="44"/>
        <v>0</v>
      </c>
      <c r="X31" s="170"/>
    </row>
    <row r="32" spans="2:24" ht="15.75" thickBot="1" x14ac:dyDescent="0.3">
      <c r="B32" s="174"/>
      <c r="C32" s="36" t="s">
        <v>156</v>
      </c>
      <c r="D32" s="37">
        <f>SUM(D26:D31)</f>
        <v>1</v>
      </c>
      <c r="E32" s="38">
        <f t="shared" ref="E32" si="47">SUM(E26:E31)</f>
        <v>1</v>
      </c>
      <c r="F32" s="39">
        <f t="shared" ref="F32" si="48">SUM(F26:F31)</f>
        <v>2</v>
      </c>
      <c r="G32" s="37">
        <f t="shared" ref="G32" si="49">SUM(G26:G31)</f>
        <v>1</v>
      </c>
      <c r="H32" s="38">
        <f t="shared" ref="H32" si="50">SUM(H26:H31)</f>
        <v>2</v>
      </c>
      <c r="I32" s="39">
        <f t="shared" ref="I32" si="51">SUM(I26:I31)</f>
        <v>1</v>
      </c>
      <c r="J32" s="37">
        <f>SUM(J26:J31)</f>
        <v>2</v>
      </c>
      <c r="K32" s="38">
        <f t="shared" ref="K32" si="52">SUM(K26:K31)</f>
        <v>3</v>
      </c>
      <c r="L32" s="39">
        <f t="shared" ref="L32" si="53">SUM(L26:L31)</f>
        <v>3</v>
      </c>
      <c r="M32" s="39"/>
      <c r="N32" s="52"/>
      <c r="O32" s="39"/>
      <c r="P32" s="39"/>
      <c r="Q32" s="39"/>
      <c r="R32" s="39"/>
      <c r="S32" s="193"/>
      <c r="T32" s="37">
        <f t="shared" si="25"/>
        <v>20</v>
      </c>
      <c r="U32" s="38">
        <f t="shared" si="25"/>
        <v>21</v>
      </c>
      <c r="V32" s="39">
        <f t="shared" si="25"/>
        <v>12</v>
      </c>
      <c r="W32" s="34"/>
      <c r="X32" s="171"/>
    </row>
    <row r="33" spans="2:24" x14ac:dyDescent="0.25">
      <c r="B33" s="172" t="s">
        <v>162</v>
      </c>
      <c r="C33" s="32" t="s">
        <v>147</v>
      </c>
      <c r="D33" s="25">
        <v>0</v>
      </c>
      <c r="E33" s="23">
        <v>0</v>
      </c>
      <c r="F33" s="26">
        <v>0</v>
      </c>
      <c r="G33" s="25">
        <v>0</v>
      </c>
      <c r="H33" s="23">
        <v>0</v>
      </c>
      <c r="I33" s="26">
        <v>0</v>
      </c>
      <c r="J33" s="30">
        <f>+D33+G33</f>
        <v>0</v>
      </c>
      <c r="K33" s="23">
        <f>+E33+H33</f>
        <v>0</v>
      </c>
      <c r="L33" s="26">
        <f>+F33+I33</f>
        <v>0</v>
      </c>
      <c r="M33" s="26">
        <f>SUM(J33:L33)</f>
        <v>0</v>
      </c>
      <c r="N33" s="51"/>
      <c r="O33" s="26"/>
      <c r="P33" s="26"/>
      <c r="Q33" s="26"/>
      <c r="R33" s="26"/>
      <c r="S33" s="199">
        <f>SUM(J33:L38)</f>
        <v>5</v>
      </c>
      <c r="T33" s="30">
        <f t="shared" ref="T33:T37" si="54">10*J33</f>
        <v>0</v>
      </c>
      <c r="U33" s="32">
        <f t="shared" ref="U33:U37" si="55">7*K33</f>
        <v>0</v>
      </c>
      <c r="V33" s="31">
        <f t="shared" ref="V33:V38" si="56">4*L33</f>
        <v>0</v>
      </c>
      <c r="W33" s="33">
        <f>SUM(T33:V33)</f>
        <v>0</v>
      </c>
      <c r="X33" s="169">
        <f>SUM(W33:W38)</f>
        <v>49</v>
      </c>
    </row>
    <row r="34" spans="2:24" x14ac:dyDescent="0.25">
      <c r="B34" s="173"/>
      <c r="C34" s="24" t="s">
        <v>148</v>
      </c>
      <c r="D34" s="28">
        <v>0</v>
      </c>
      <c r="E34" s="24">
        <v>0</v>
      </c>
      <c r="F34" s="27">
        <v>0</v>
      </c>
      <c r="G34" s="28">
        <v>0</v>
      </c>
      <c r="H34" s="24">
        <v>0</v>
      </c>
      <c r="I34" s="27">
        <v>0</v>
      </c>
      <c r="J34" s="25">
        <f t="shared" ref="J34:J38" si="57">+D34+G34</f>
        <v>0</v>
      </c>
      <c r="K34" s="23">
        <f t="shared" ref="K34:K38" si="58">+E34+H34</f>
        <v>0</v>
      </c>
      <c r="L34" s="26">
        <f>+F34+I34</f>
        <v>0</v>
      </c>
      <c r="M34" s="26"/>
      <c r="N34" s="51">
        <f>SUM(J34:L34)</f>
        <v>0</v>
      </c>
      <c r="O34" s="26"/>
      <c r="P34" s="26"/>
      <c r="Q34" s="26"/>
      <c r="R34" s="26"/>
      <c r="S34" s="192"/>
      <c r="T34" s="25">
        <f t="shared" si="54"/>
        <v>0</v>
      </c>
      <c r="U34" s="23">
        <f t="shared" si="55"/>
        <v>0</v>
      </c>
      <c r="V34" s="26">
        <f t="shared" si="56"/>
        <v>0</v>
      </c>
      <c r="W34" s="29">
        <f t="shared" ref="W34:W38" si="59">SUM(T34:V34)</f>
        <v>0</v>
      </c>
      <c r="X34" s="170"/>
    </row>
    <row r="35" spans="2:24" x14ac:dyDescent="0.25">
      <c r="B35" s="173"/>
      <c r="C35" s="24" t="s">
        <v>149</v>
      </c>
      <c r="D35" s="28">
        <v>0</v>
      </c>
      <c r="E35" s="24">
        <v>0</v>
      </c>
      <c r="F35" s="27">
        <v>0</v>
      </c>
      <c r="G35" s="28">
        <v>0</v>
      </c>
      <c r="H35" s="24">
        <v>0</v>
      </c>
      <c r="I35" s="27">
        <v>0</v>
      </c>
      <c r="J35" s="25">
        <f t="shared" si="57"/>
        <v>0</v>
      </c>
      <c r="K35" s="23">
        <f t="shared" si="58"/>
        <v>0</v>
      </c>
      <c r="L35" s="26">
        <f t="shared" ref="L35:L38" si="60">+F35+I35</f>
        <v>0</v>
      </c>
      <c r="M35" s="26"/>
      <c r="N35" s="51"/>
      <c r="O35" s="26">
        <f>SUM(J35:L35)</f>
        <v>0</v>
      </c>
      <c r="P35" s="26"/>
      <c r="Q35" s="26"/>
      <c r="R35" s="26"/>
      <c r="S35" s="192"/>
      <c r="T35" s="25">
        <f t="shared" si="54"/>
        <v>0</v>
      </c>
      <c r="U35" s="23">
        <f t="shared" si="55"/>
        <v>0</v>
      </c>
      <c r="V35" s="26">
        <f t="shared" si="56"/>
        <v>0</v>
      </c>
      <c r="W35" s="29">
        <f t="shared" si="59"/>
        <v>0</v>
      </c>
      <c r="X35" s="170"/>
    </row>
    <row r="36" spans="2:24" x14ac:dyDescent="0.25">
      <c r="B36" s="173"/>
      <c r="C36" s="24" t="s">
        <v>105</v>
      </c>
      <c r="D36" s="28">
        <v>0</v>
      </c>
      <c r="E36" s="24">
        <v>0</v>
      </c>
      <c r="F36" s="27">
        <v>0</v>
      </c>
      <c r="G36" s="28">
        <v>0</v>
      </c>
      <c r="H36" s="24">
        <v>0</v>
      </c>
      <c r="I36" s="27">
        <v>1</v>
      </c>
      <c r="J36" s="25">
        <f t="shared" si="57"/>
        <v>0</v>
      </c>
      <c r="K36" s="23">
        <f t="shared" si="58"/>
        <v>0</v>
      </c>
      <c r="L36" s="26">
        <f t="shared" si="60"/>
        <v>1</v>
      </c>
      <c r="M36" s="26"/>
      <c r="N36" s="51"/>
      <c r="O36" s="26"/>
      <c r="P36" s="26">
        <f>SUM(J36:L36)</f>
        <v>1</v>
      </c>
      <c r="Q36" s="26"/>
      <c r="R36" s="26"/>
      <c r="S36" s="192"/>
      <c r="T36" s="25">
        <f t="shared" si="54"/>
        <v>0</v>
      </c>
      <c r="U36" s="23">
        <f t="shared" si="55"/>
        <v>0</v>
      </c>
      <c r="V36" s="26">
        <f t="shared" si="56"/>
        <v>4</v>
      </c>
      <c r="W36" s="29">
        <f t="shared" si="59"/>
        <v>4</v>
      </c>
      <c r="X36" s="170"/>
    </row>
    <row r="37" spans="2:24" x14ac:dyDescent="0.25">
      <c r="B37" s="173"/>
      <c r="C37" s="24" t="s">
        <v>150</v>
      </c>
      <c r="D37" s="28">
        <v>0</v>
      </c>
      <c r="E37" s="24">
        <v>0</v>
      </c>
      <c r="F37" s="27">
        <v>0</v>
      </c>
      <c r="G37" s="28">
        <v>0</v>
      </c>
      <c r="H37" s="24">
        <v>0</v>
      </c>
      <c r="I37" s="27">
        <v>0</v>
      </c>
      <c r="J37" s="25">
        <f t="shared" si="57"/>
        <v>0</v>
      </c>
      <c r="K37" s="23">
        <f t="shared" si="58"/>
        <v>0</v>
      </c>
      <c r="L37" s="26">
        <f t="shared" si="60"/>
        <v>0</v>
      </c>
      <c r="M37" s="26"/>
      <c r="N37" s="51"/>
      <c r="O37" s="26"/>
      <c r="P37" s="26"/>
      <c r="Q37" s="26">
        <f>SUM(J37:L37)</f>
        <v>0</v>
      </c>
      <c r="R37" s="26"/>
      <c r="S37" s="192"/>
      <c r="T37" s="25">
        <f t="shared" si="54"/>
        <v>0</v>
      </c>
      <c r="U37" s="23">
        <f t="shared" si="55"/>
        <v>0</v>
      </c>
      <c r="V37" s="26">
        <f t="shared" si="56"/>
        <v>0</v>
      </c>
      <c r="W37" s="29">
        <f t="shared" si="59"/>
        <v>0</v>
      </c>
      <c r="X37" s="170"/>
    </row>
    <row r="38" spans="2:24" x14ac:dyDescent="0.25">
      <c r="B38" s="173"/>
      <c r="C38" s="24" t="s">
        <v>129</v>
      </c>
      <c r="D38" s="28">
        <v>1</v>
      </c>
      <c r="E38" s="24">
        <v>2</v>
      </c>
      <c r="F38" s="27">
        <v>1</v>
      </c>
      <c r="G38" s="28">
        <v>0</v>
      </c>
      <c r="H38" s="24">
        <v>0</v>
      </c>
      <c r="I38" s="27">
        <v>0</v>
      </c>
      <c r="J38" s="25">
        <f t="shared" si="57"/>
        <v>1</v>
      </c>
      <c r="K38" s="23">
        <f t="shared" si="58"/>
        <v>2</v>
      </c>
      <c r="L38" s="26">
        <f t="shared" si="60"/>
        <v>1</v>
      </c>
      <c r="M38" s="26"/>
      <c r="N38" s="51"/>
      <c r="O38" s="26"/>
      <c r="P38" s="26"/>
      <c r="Q38" s="26"/>
      <c r="R38" s="26">
        <f>SUM(J38:L38)</f>
        <v>4</v>
      </c>
      <c r="S38" s="192"/>
      <c r="T38" s="25">
        <f>(10*J38)+10</f>
        <v>20</v>
      </c>
      <c r="U38" s="23">
        <f>(7*K38)+7</f>
        <v>21</v>
      </c>
      <c r="V38" s="26">
        <f t="shared" si="56"/>
        <v>4</v>
      </c>
      <c r="W38" s="29">
        <f t="shared" si="59"/>
        <v>45</v>
      </c>
      <c r="X38" s="170"/>
    </row>
    <row r="39" spans="2:24" ht="15.75" thickBot="1" x14ac:dyDescent="0.3">
      <c r="B39" s="174"/>
      <c r="C39" s="36" t="s">
        <v>156</v>
      </c>
      <c r="D39" s="37">
        <f>SUM(D33:D38)</f>
        <v>1</v>
      </c>
      <c r="E39" s="38">
        <f t="shared" ref="E39" si="61">SUM(E33:E38)</f>
        <v>2</v>
      </c>
      <c r="F39" s="39">
        <f t="shared" ref="F39" si="62">SUM(F33:F38)</f>
        <v>1</v>
      </c>
      <c r="G39" s="37">
        <f t="shared" ref="G39" si="63">SUM(G33:G38)</f>
        <v>0</v>
      </c>
      <c r="H39" s="38">
        <f t="shared" ref="H39" si="64">SUM(H33:H38)</f>
        <v>0</v>
      </c>
      <c r="I39" s="39">
        <f t="shared" ref="I39" si="65">SUM(I33:I38)</f>
        <v>1</v>
      </c>
      <c r="J39" s="37">
        <f>SUM(J33:J38)</f>
        <v>1</v>
      </c>
      <c r="K39" s="38">
        <f t="shared" ref="K39" si="66">SUM(K33:K38)</f>
        <v>2</v>
      </c>
      <c r="L39" s="39">
        <f t="shared" ref="L39" si="67">SUM(L33:L38)</f>
        <v>2</v>
      </c>
      <c r="M39" s="39"/>
      <c r="N39" s="52"/>
      <c r="O39" s="39"/>
      <c r="P39" s="39"/>
      <c r="Q39" s="39"/>
      <c r="R39" s="39"/>
      <c r="S39" s="193"/>
      <c r="T39" s="37">
        <f t="shared" ref="T39:V53" si="68">SUM(T33:T38)</f>
        <v>20</v>
      </c>
      <c r="U39" s="38">
        <f t="shared" si="68"/>
        <v>21</v>
      </c>
      <c r="V39" s="39">
        <f t="shared" si="68"/>
        <v>8</v>
      </c>
      <c r="W39" s="34"/>
      <c r="X39" s="171"/>
    </row>
    <row r="40" spans="2:24" x14ac:dyDescent="0.25">
      <c r="B40" s="172" t="s">
        <v>28</v>
      </c>
      <c r="C40" s="32" t="s">
        <v>147</v>
      </c>
      <c r="D40" s="25">
        <v>0</v>
      </c>
      <c r="E40" s="23">
        <v>0</v>
      </c>
      <c r="F40" s="26">
        <v>0</v>
      </c>
      <c r="G40" s="25">
        <v>1</v>
      </c>
      <c r="H40" s="23">
        <v>0</v>
      </c>
      <c r="I40" s="26">
        <v>0</v>
      </c>
      <c r="J40" s="30">
        <f>+D40+G40</f>
        <v>1</v>
      </c>
      <c r="K40" s="23">
        <f>+E40+H40</f>
        <v>0</v>
      </c>
      <c r="L40" s="26">
        <f>+F40+I40</f>
        <v>0</v>
      </c>
      <c r="M40" s="26">
        <f>SUM(J40:L40)</f>
        <v>1</v>
      </c>
      <c r="N40" s="51"/>
      <c r="O40" s="26"/>
      <c r="P40" s="26"/>
      <c r="Q40" s="26"/>
      <c r="R40" s="26"/>
      <c r="S40" s="199">
        <f>SUM(J40:L45)</f>
        <v>4</v>
      </c>
      <c r="T40" s="30">
        <f t="shared" ref="T40:T45" si="69">10*J40</f>
        <v>10</v>
      </c>
      <c r="U40" s="32">
        <f t="shared" ref="U40:U45" si="70">7*K40</f>
        <v>0</v>
      </c>
      <c r="V40" s="31">
        <f t="shared" ref="V40:V45" si="71">4*L40</f>
        <v>0</v>
      </c>
      <c r="W40" s="33">
        <f>SUM(T40:V40)</f>
        <v>10</v>
      </c>
      <c r="X40" s="169">
        <f>SUM(W40:W45)</f>
        <v>28</v>
      </c>
    </row>
    <row r="41" spans="2:24" x14ac:dyDescent="0.25">
      <c r="B41" s="173"/>
      <c r="C41" s="24" t="s">
        <v>148</v>
      </c>
      <c r="D41" s="28">
        <v>0</v>
      </c>
      <c r="E41" s="24">
        <v>0</v>
      </c>
      <c r="F41" s="27">
        <v>0</v>
      </c>
      <c r="G41" s="28">
        <v>0</v>
      </c>
      <c r="H41" s="24">
        <v>0</v>
      </c>
      <c r="I41" s="27">
        <v>1</v>
      </c>
      <c r="J41" s="25">
        <f t="shared" ref="J41:J45" si="72">+D41+G41</f>
        <v>0</v>
      </c>
      <c r="K41" s="23">
        <f>+E41+H41</f>
        <v>0</v>
      </c>
      <c r="L41" s="26">
        <f>+F41+I41</f>
        <v>1</v>
      </c>
      <c r="M41" s="26"/>
      <c r="N41" s="51">
        <f>SUM(J41:L41)</f>
        <v>1</v>
      </c>
      <c r="O41" s="26"/>
      <c r="P41" s="26"/>
      <c r="Q41" s="26"/>
      <c r="R41" s="26"/>
      <c r="S41" s="192"/>
      <c r="T41" s="25">
        <f t="shared" si="69"/>
        <v>0</v>
      </c>
      <c r="U41" s="23">
        <f t="shared" si="70"/>
        <v>0</v>
      </c>
      <c r="V41" s="26">
        <f t="shared" si="71"/>
        <v>4</v>
      </c>
      <c r="W41" s="29">
        <f t="shared" ref="W41:W45" si="73">SUM(T41:V41)</f>
        <v>4</v>
      </c>
      <c r="X41" s="170"/>
    </row>
    <row r="42" spans="2:24" x14ac:dyDescent="0.25">
      <c r="B42" s="173"/>
      <c r="C42" s="24" t="s">
        <v>149</v>
      </c>
      <c r="D42" s="28">
        <v>0</v>
      </c>
      <c r="E42" s="24">
        <v>0</v>
      </c>
      <c r="F42" s="27">
        <v>0</v>
      </c>
      <c r="G42" s="28">
        <v>0</v>
      </c>
      <c r="H42" s="24">
        <v>0</v>
      </c>
      <c r="I42" s="27">
        <v>0</v>
      </c>
      <c r="J42" s="25">
        <f t="shared" si="72"/>
        <v>0</v>
      </c>
      <c r="K42" s="23">
        <f t="shared" ref="K42:K45" si="74">+E42+H42</f>
        <v>0</v>
      </c>
      <c r="L42" s="26">
        <f t="shared" ref="L42:L45" si="75">+F42+I42</f>
        <v>0</v>
      </c>
      <c r="M42" s="26"/>
      <c r="N42" s="51"/>
      <c r="O42" s="26">
        <f>SUM(J42:L42)</f>
        <v>0</v>
      </c>
      <c r="P42" s="26"/>
      <c r="Q42" s="26"/>
      <c r="R42" s="26"/>
      <c r="S42" s="192"/>
      <c r="T42" s="25">
        <f t="shared" si="69"/>
        <v>0</v>
      </c>
      <c r="U42" s="23">
        <f t="shared" si="70"/>
        <v>0</v>
      </c>
      <c r="V42" s="26">
        <f t="shared" si="71"/>
        <v>0</v>
      </c>
      <c r="W42" s="29">
        <f t="shared" si="73"/>
        <v>0</v>
      </c>
      <c r="X42" s="170"/>
    </row>
    <row r="43" spans="2:24" x14ac:dyDescent="0.25">
      <c r="B43" s="173"/>
      <c r="C43" s="24" t="s">
        <v>105</v>
      </c>
      <c r="D43" s="28">
        <v>0</v>
      </c>
      <c r="E43" s="24">
        <v>0</v>
      </c>
      <c r="F43" s="27">
        <v>0</v>
      </c>
      <c r="G43" s="28">
        <v>0</v>
      </c>
      <c r="H43" s="24">
        <v>0</v>
      </c>
      <c r="I43" s="27">
        <v>0</v>
      </c>
      <c r="J43" s="25">
        <f t="shared" si="72"/>
        <v>0</v>
      </c>
      <c r="K43" s="23">
        <f t="shared" si="74"/>
        <v>0</v>
      </c>
      <c r="L43" s="26">
        <f t="shared" si="75"/>
        <v>0</v>
      </c>
      <c r="M43" s="26"/>
      <c r="N43" s="51"/>
      <c r="O43" s="26"/>
      <c r="P43" s="26">
        <f>SUM(J43:L43)</f>
        <v>0</v>
      </c>
      <c r="Q43" s="26"/>
      <c r="R43" s="26"/>
      <c r="S43" s="192"/>
      <c r="T43" s="25">
        <f t="shared" si="69"/>
        <v>0</v>
      </c>
      <c r="U43" s="23">
        <f t="shared" si="70"/>
        <v>0</v>
      </c>
      <c r="V43" s="26">
        <f t="shared" si="71"/>
        <v>0</v>
      </c>
      <c r="W43" s="29">
        <f t="shared" si="73"/>
        <v>0</v>
      </c>
      <c r="X43" s="170"/>
    </row>
    <row r="44" spans="2:24" x14ac:dyDescent="0.25">
      <c r="B44" s="173"/>
      <c r="C44" s="24" t="s">
        <v>150</v>
      </c>
      <c r="D44" s="28">
        <v>0</v>
      </c>
      <c r="E44" s="24">
        <v>0</v>
      </c>
      <c r="F44" s="27">
        <v>0</v>
      </c>
      <c r="G44" s="28">
        <v>1</v>
      </c>
      <c r="H44" s="24">
        <v>0</v>
      </c>
      <c r="I44" s="27">
        <v>1</v>
      </c>
      <c r="J44" s="25">
        <f t="shared" si="72"/>
        <v>1</v>
      </c>
      <c r="K44" s="23">
        <f t="shared" si="74"/>
        <v>0</v>
      </c>
      <c r="L44" s="26">
        <f t="shared" si="75"/>
        <v>1</v>
      </c>
      <c r="M44" s="26"/>
      <c r="N44" s="51"/>
      <c r="O44" s="26"/>
      <c r="P44" s="26"/>
      <c r="Q44" s="26">
        <f>SUM(J44:L44)</f>
        <v>2</v>
      </c>
      <c r="R44" s="26"/>
      <c r="S44" s="192"/>
      <c r="T44" s="25">
        <f t="shared" si="69"/>
        <v>10</v>
      </c>
      <c r="U44" s="23">
        <f t="shared" si="70"/>
        <v>0</v>
      </c>
      <c r="V44" s="26">
        <f t="shared" si="71"/>
        <v>4</v>
      </c>
      <c r="W44" s="29">
        <f t="shared" si="73"/>
        <v>14</v>
      </c>
      <c r="X44" s="170"/>
    </row>
    <row r="45" spans="2:24" x14ac:dyDescent="0.25">
      <c r="B45" s="173"/>
      <c r="C45" s="24" t="s">
        <v>129</v>
      </c>
      <c r="D45" s="28">
        <v>0</v>
      </c>
      <c r="E45" s="24">
        <v>0</v>
      </c>
      <c r="F45" s="27">
        <v>0</v>
      </c>
      <c r="G45" s="28">
        <v>0</v>
      </c>
      <c r="H45" s="24">
        <v>0</v>
      </c>
      <c r="I45" s="27">
        <v>0</v>
      </c>
      <c r="J45" s="25">
        <f t="shared" si="72"/>
        <v>0</v>
      </c>
      <c r="K45" s="23">
        <f t="shared" si="74"/>
        <v>0</v>
      </c>
      <c r="L45" s="26">
        <f t="shared" si="75"/>
        <v>0</v>
      </c>
      <c r="M45" s="26"/>
      <c r="N45" s="51"/>
      <c r="O45" s="26"/>
      <c r="P45" s="26"/>
      <c r="Q45" s="26"/>
      <c r="R45" s="26">
        <f>SUM(J45:L45)</f>
        <v>0</v>
      </c>
      <c r="S45" s="192"/>
      <c r="T45" s="25">
        <f t="shared" si="69"/>
        <v>0</v>
      </c>
      <c r="U45" s="23">
        <f t="shared" si="70"/>
        <v>0</v>
      </c>
      <c r="V45" s="26">
        <f t="shared" si="71"/>
        <v>0</v>
      </c>
      <c r="W45" s="29">
        <f t="shared" si="73"/>
        <v>0</v>
      </c>
      <c r="X45" s="170"/>
    </row>
    <row r="46" spans="2:24" ht="15.75" thickBot="1" x14ac:dyDescent="0.3">
      <c r="B46" s="174"/>
      <c r="C46" s="36" t="s">
        <v>156</v>
      </c>
      <c r="D46" s="37">
        <f>SUM(D40:D45)</f>
        <v>0</v>
      </c>
      <c r="E46" s="38">
        <f t="shared" ref="E46" si="76">SUM(E40:E45)</f>
        <v>0</v>
      </c>
      <c r="F46" s="39">
        <f t="shared" ref="F46" si="77">SUM(F40:F45)</f>
        <v>0</v>
      </c>
      <c r="G46" s="37">
        <f t="shared" ref="G46" si="78">SUM(G40:G45)</f>
        <v>2</v>
      </c>
      <c r="H46" s="38">
        <f t="shared" ref="H46" si="79">SUM(H40:H45)</f>
        <v>0</v>
      </c>
      <c r="I46" s="39">
        <f t="shared" ref="I46" si="80">SUM(I40:I45)</f>
        <v>2</v>
      </c>
      <c r="J46" s="37">
        <f>SUM(J40:J45)</f>
        <v>2</v>
      </c>
      <c r="K46" s="38">
        <f t="shared" ref="K46" si="81">SUM(K40:K45)</f>
        <v>0</v>
      </c>
      <c r="L46" s="39">
        <f t="shared" ref="L46" si="82">SUM(L40:L45)</f>
        <v>2</v>
      </c>
      <c r="M46" s="39"/>
      <c r="N46" s="52"/>
      <c r="O46" s="39"/>
      <c r="P46" s="39"/>
      <c r="Q46" s="39"/>
      <c r="R46" s="39"/>
      <c r="S46" s="193"/>
      <c r="T46" s="37">
        <f t="shared" si="68"/>
        <v>20</v>
      </c>
      <c r="U46" s="38">
        <f t="shared" si="68"/>
        <v>0</v>
      </c>
      <c r="V46" s="39">
        <f t="shared" si="68"/>
        <v>8</v>
      </c>
      <c r="W46" s="34"/>
      <c r="X46" s="171"/>
    </row>
    <row r="47" spans="2:24" x14ac:dyDescent="0.25">
      <c r="B47" s="172" t="s">
        <v>158</v>
      </c>
      <c r="C47" s="32" t="s">
        <v>147</v>
      </c>
      <c r="D47" s="25">
        <v>0</v>
      </c>
      <c r="E47" s="23">
        <v>0</v>
      </c>
      <c r="F47" s="26">
        <v>0</v>
      </c>
      <c r="G47" s="25">
        <v>0</v>
      </c>
      <c r="H47" s="23">
        <v>0</v>
      </c>
      <c r="I47" s="26">
        <v>0</v>
      </c>
      <c r="J47" s="30">
        <f>+D47+G47</f>
        <v>0</v>
      </c>
      <c r="K47" s="23">
        <f>+E47+H47</f>
        <v>0</v>
      </c>
      <c r="L47" s="26">
        <f>+F47+I47</f>
        <v>0</v>
      </c>
      <c r="M47" s="26">
        <f>SUM(J47:L47)</f>
        <v>0</v>
      </c>
      <c r="N47" s="51"/>
      <c r="O47" s="26"/>
      <c r="P47" s="26"/>
      <c r="Q47" s="26"/>
      <c r="R47" s="26"/>
      <c r="S47" s="199">
        <f>SUM(J47:L52)</f>
        <v>3</v>
      </c>
      <c r="T47" s="30">
        <f t="shared" ref="T47:T52" si="83">10*J47</f>
        <v>0</v>
      </c>
      <c r="U47" s="32">
        <f t="shared" ref="U47:U52" si="84">7*K47</f>
        <v>0</v>
      </c>
      <c r="V47" s="31">
        <f t="shared" ref="V47:V52" si="85">4*L47</f>
        <v>0</v>
      </c>
      <c r="W47" s="33">
        <f>SUM(T47:V47)</f>
        <v>0</v>
      </c>
      <c r="X47" s="169">
        <f>SUM(W47:W52)</f>
        <v>27</v>
      </c>
    </row>
    <row r="48" spans="2:24" x14ac:dyDescent="0.25">
      <c r="B48" s="173"/>
      <c r="C48" s="24" t="s">
        <v>148</v>
      </c>
      <c r="D48" s="28">
        <v>0</v>
      </c>
      <c r="E48" s="24">
        <v>0</v>
      </c>
      <c r="F48" s="27">
        <v>0</v>
      </c>
      <c r="G48" s="28">
        <v>1</v>
      </c>
      <c r="H48" s="24">
        <v>1</v>
      </c>
      <c r="I48" s="27">
        <v>0</v>
      </c>
      <c r="J48" s="25">
        <f t="shared" ref="J48:J52" si="86">+D48+G48</f>
        <v>1</v>
      </c>
      <c r="K48" s="23">
        <f t="shared" ref="K48:K52" si="87">+E48+H48</f>
        <v>1</v>
      </c>
      <c r="L48" s="26">
        <f>+F48+I48</f>
        <v>0</v>
      </c>
      <c r="M48" s="26"/>
      <c r="N48" s="51">
        <f>SUM(J48:L48)</f>
        <v>2</v>
      </c>
      <c r="O48" s="26"/>
      <c r="P48" s="26"/>
      <c r="Q48" s="26"/>
      <c r="R48" s="26"/>
      <c r="S48" s="192"/>
      <c r="T48" s="25">
        <f t="shared" si="83"/>
        <v>10</v>
      </c>
      <c r="U48" s="23">
        <f t="shared" si="84"/>
        <v>7</v>
      </c>
      <c r="V48" s="26">
        <f t="shared" si="85"/>
        <v>0</v>
      </c>
      <c r="W48" s="29">
        <f t="shared" ref="W48:W52" si="88">SUM(T48:V48)</f>
        <v>17</v>
      </c>
      <c r="X48" s="170"/>
    </row>
    <row r="49" spans="2:24" x14ac:dyDescent="0.25">
      <c r="B49" s="173"/>
      <c r="C49" s="24" t="s">
        <v>149</v>
      </c>
      <c r="D49" s="28">
        <v>0</v>
      </c>
      <c r="E49" s="24">
        <v>0</v>
      </c>
      <c r="F49" s="27">
        <v>0</v>
      </c>
      <c r="G49" s="28">
        <v>1</v>
      </c>
      <c r="H49" s="24">
        <v>0</v>
      </c>
      <c r="I49" s="27">
        <v>0</v>
      </c>
      <c r="J49" s="25">
        <f t="shared" si="86"/>
        <v>1</v>
      </c>
      <c r="K49" s="23">
        <f t="shared" si="87"/>
        <v>0</v>
      </c>
      <c r="L49" s="26">
        <f t="shared" ref="L49:L52" si="89">+F49+I49</f>
        <v>0</v>
      </c>
      <c r="M49" s="26"/>
      <c r="N49" s="51"/>
      <c r="O49" s="26">
        <f>SUM(J49:L49)</f>
        <v>1</v>
      </c>
      <c r="P49" s="26"/>
      <c r="Q49" s="26"/>
      <c r="R49" s="26"/>
      <c r="S49" s="192"/>
      <c r="T49" s="25">
        <f t="shared" si="83"/>
        <v>10</v>
      </c>
      <c r="U49" s="23">
        <f t="shared" si="84"/>
        <v>0</v>
      </c>
      <c r="V49" s="26">
        <f t="shared" si="85"/>
        <v>0</v>
      </c>
      <c r="W49" s="29">
        <f t="shared" si="88"/>
        <v>10</v>
      </c>
      <c r="X49" s="170"/>
    </row>
    <row r="50" spans="2:24" x14ac:dyDescent="0.25">
      <c r="B50" s="173"/>
      <c r="C50" s="24" t="s">
        <v>105</v>
      </c>
      <c r="D50" s="28">
        <v>0</v>
      </c>
      <c r="E50" s="24">
        <v>0</v>
      </c>
      <c r="F50" s="27">
        <v>0</v>
      </c>
      <c r="G50" s="28">
        <v>0</v>
      </c>
      <c r="H50" s="24">
        <v>0</v>
      </c>
      <c r="I50" s="27">
        <v>0</v>
      </c>
      <c r="J50" s="25">
        <f t="shared" si="86"/>
        <v>0</v>
      </c>
      <c r="K50" s="23">
        <f t="shared" si="87"/>
        <v>0</v>
      </c>
      <c r="L50" s="26">
        <f t="shared" si="89"/>
        <v>0</v>
      </c>
      <c r="M50" s="26"/>
      <c r="N50" s="51"/>
      <c r="O50" s="26"/>
      <c r="P50" s="26">
        <f>SUM(J50:L50)</f>
        <v>0</v>
      </c>
      <c r="Q50" s="26"/>
      <c r="R50" s="26"/>
      <c r="S50" s="192"/>
      <c r="T50" s="25">
        <f t="shared" si="83"/>
        <v>0</v>
      </c>
      <c r="U50" s="23">
        <f t="shared" si="84"/>
        <v>0</v>
      </c>
      <c r="V50" s="26">
        <f t="shared" si="85"/>
        <v>0</v>
      </c>
      <c r="W50" s="29">
        <f t="shared" si="88"/>
        <v>0</v>
      </c>
      <c r="X50" s="170"/>
    </row>
    <row r="51" spans="2:24" x14ac:dyDescent="0.25">
      <c r="B51" s="173"/>
      <c r="C51" s="24" t="s">
        <v>150</v>
      </c>
      <c r="D51" s="28">
        <v>0</v>
      </c>
      <c r="E51" s="24">
        <v>0</v>
      </c>
      <c r="F51" s="27">
        <v>0</v>
      </c>
      <c r="G51" s="28">
        <v>0</v>
      </c>
      <c r="H51" s="24">
        <v>0</v>
      </c>
      <c r="I51" s="27">
        <v>0</v>
      </c>
      <c r="J51" s="25">
        <f t="shared" si="86"/>
        <v>0</v>
      </c>
      <c r="K51" s="23">
        <f t="shared" si="87"/>
        <v>0</v>
      </c>
      <c r="L51" s="26">
        <f t="shared" si="89"/>
        <v>0</v>
      </c>
      <c r="M51" s="26"/>
      <c r="N51" s="51"/>
      <c r="O51" s="26"/>
      <c r="P51" s="26"/>
      <c r="Q51" s="26">
        <f>SUM(J51:L51)</f>
        <v>0</v>
      </c>
      <c r="R51" s="26"/>
      <c r="S51" s="192"/>
      <c r="T51" s="25">
        <f t="shared" si="83"/>
        <v>0</v>
      </c>
      <c r="U51" s="23">
        <f t="shared" si="84"/>
        <v>0</v>
      </c>
      <c r="V51" s="26">
        <f t="shared" si="85"/>
        <v>0</v>
      </c>
      <c r="W51" s="29">
        <f t="shared" si="88"/>
        <v>0</v>
      </c>
      <c r="X51" s="170"/>
    </row>
    <row r="52" spans="2:24" x14ac:dyDescent="0.25">
      <c r="B52" s="173"/>
      <c r="C52" s="24" t="s">
        <v>129</v>
      </c>
      <c r="D52" s="28">
        <v>0</v>
      </c>
      <c r="E52" s="24">
        <v>0</v>
      </c>
      <c r="F52" s="27">
        <v>0</v>
      </c>
      <c r="G52" s="28">
        <v>0</v>
      </c>
      <c r="H52" s="24">
        <v>0</v>
      </c>
      <c r="I52" s="27">
        <v>0</v>
      </c>
      <c r="J52" s="25">
        <f t="shared" si="86"/>
        <v>0</v>
      </c>
      <c r="K52" s="23">
        <f t="shared" si="87"/>
        <v>0</v>
      </c>
      <c r="L52" s="26">
        <f t="shared" si="89"/>
        <v>0</v>
      </c>
      <c r="M52" s="26"/>
      <c r="N52" s="51"/>
      <c r="O52" s="26"/>
      <c r="P52" s="26"/>
      <c r="Q52" s="26"/>
      <c r="R52" s="26">
        <f>SUM(J52:L52)</f>
        <v>0</v>
      </c>
      <c r="S52" s="192"/>
      <c r="T52" s="25">
        <f t="shared" si="83"/>
        <v>0</v>
      </c>
      <c r="U52" s="23">
        <f t="shared" si="84"/>
        <v>0</v>
      </c>
      <c r="V52" s="26">
        <f t="shared" si="85"/>
        <v>0</v>
      </c>
      <c r="W52" s="29">
        <f t="shared" si="88"/>
        <v>0</v>
      </c>
      <c r="X52" s="170"/>
    </row>
    <row r="53" spans="2:24" ht="15.75" thickBot="1" x14ac:dyDescent="0.3">
      <c r="B53" s="174"/>
      <c r="C53" s="36" t="s">
        <v>156</v>
      </c>
      <c r="D53" s="37">
        <f>SUM(D47:D52)</f>
        <v>0</v>
      </c>
      <c r="E53" s="38">
        <f t="shared" ref="E53" si="90">SUM(E47:E52)</f>
        <v>0</v>
      </c>
      <c r="F53" s="39">
        <f t="shared" ref="F53" si="91">SUM(F47:F52)</f>
        <v>0</v>
      </c>
      <c r="G53" s="37">
        <f t="shared" ref="G53" si="92">SUM(G47:G52)</f>
        <v>2</v>
      </c>
      <c r="H53" s="38">
        <f t="shared" ref="H53" si="93">SUM(H47:H52)</f>
        <v>1</v>
      </c>
      <c r="I53" s="39">
        <f t="shared" ref="I53" si="94">SUM(I47:I52)</f>
        <v>0</v>
      </c>
      <c r="J53" s="37">
        <f>SUM(J47:J52)</f>
        <v>2</v>
      </c>
      <c r="K53" s="38">
        <f t="shared" ref="K53" si="95">SUM(K47:K52)</f>
        <v>1</v>
      </c>
      <c r="L53" s="39">
        <f t="shared" ref="L53" si="96">SUM(L47:L52)</f>
        <v>0</v>
      </c>
      <c r="M53" s="39"/>
      <c r="N53" s="52"/>
      <c r="O53" s="39"/>
      <c r="P53" s="39"/>
      <c r="Q53" s="39"/>
      <c r="R53" s="39"/>
      <c r="S53" s="193"/>
      <c r="T53" s="37">
        <f t="shared" si="68"/>
        <v>20</v>
      </c>
      <c r="U53" s="38">
        <f t="shared" si="68"/>
        <v>7</v>
      </c>
      <c r="V53" s="39">
        <f t="shared" si="68"/>
        <v>0</v>
      </c>
      <c r="W53" s="34"/>
      <c r="X53" s="171"/>
    </row>
    <row r="54" spans="2:24" x14ac:dyDescent="0.25">
      <c r="B54" s="172" t="s">
        <v>163</v>
      </c>
      <c r="C54" s="32" t="s">
        <v>147</v>
      </c>
      <c r="D54" s="25">
        <v>0</v>
      </c>
      <c r="E54" s="23">
        <v>0</v>
      </c>
      <c r="F54" s="26">
        <v>0</v>
      </c>
      <c r="G54" s="25">
        <v>0</v>
      </c>
      <c r="H54" s="23">
        <v>0</v>
      </c>
      <c r="I54" s="26">
        <v>0</v>
      </c>
      <c r="J54" s="30">
        <f>+D54+G54</f>
        <v>0</v>
      </c>
      <c r="K54" s="23">
        <f>+E54+H54</f>
        <v>0</v>
      </c>
      <c r="L54" s="26">
        <f>+F54+I54</f>
        <v>0</v>
      </c>
      <c r="M54" s="26">
        <f>SUM(J54:L54)</f>
        <v>0</v>
      </c>
      <c r="N54" s="51"/>
      <c r="O54" s="26"/>
      <c r="P54" s="26"/>
      <c r="Q54" s="26"/>
      <c r="R54" s="26"/>
      <c r="S54" s="199">
        <f>SUM(J54:L59)</f>
        <v>2</v>
      </c>
      <c r="T54" s="30">
        <f t="shared" ref="T54:T59" si="97">10*J54</f>
        <v>0</v>
      </c>
      <c r="U54" s="32">
        <f t="shared" ref="U54:U59" si="98">7*K54</f>
        <v>0</v>
      </c>
      <c r="V54" s="31">
        <f t="shared" ref="V54:V59" si="99">4*L54</f>
        <v>0</v>
      </c>
      <c r="W54" s="33">
        <f>SUM(T54:V54)</f>
        <v>0</v>
      </c>
      <c r="X54" s="169">
        <f>SUM(W54:W59)</f>
        <v>17</v>
      </c>
    </row>
    <row r="55" spans="2:24" x14ac:dyDescent="0.25">
      <c r="B55" s="173"/>
      <c r="C55" s="24" t="s">
        <v>148</v>
      </c>
      <c r="D55" s="28">
        <v>0</v>
      </c>
      <c r="E55" s="24">
        <v>0</v>
      </c>
      <c r="F55" s="27">
        <v>0</v>
      </c>
      <c r="G55" s="28">
        <v>0</v>
      </c>
      <c r="H55" s="24">
        <v>0</v>
      </c>
      <c r="I55" s="27">
        <v>0</v>
      </c>
      <c r="J55" s="25">
        <f t="shared" ref="J55:J59" si="100">+D55+G55</f>
        <v>0</v>
      </c>
      <c r="K55" s="23">
        <f t="shared" ref="K55:K59" si="101">+E55+H55</f>
        <v>0</v>
      </c>
      <c r="L55" s="26">
        <f>+F55+I55</f>
        <v>0</v>
      </c>
      <c r="M55" s="26"/>
      <c r="N55" s="51">
        <f>SUM(J55:L55)</f>
        <v>0</v>
      </c>
      <c r="O55" s="26"/>
      <c r="P55" s="26"/>
      <c r="Q55" s="26"/>
      <c r="R55" s="26"/>
      <c r="S55" s="192"/>
      <c r="T55" s="25">
        <f t="shared" si="97"/>
        <v>0</v>
      </c>
      <c r="U55" s="23">
        <f t="shared" si="98"/>
        <v>0</v>
      </c>
      <c r="V55" s="26">
        <f t="shared" si="99"/>
        <v>0</v>
      </c>
      <c r="W55" s="29">
        <f t="shared" ref="W55:W59" si="102">SUM(T55:V55)</f>
        <v>0</v>
      </c>
      <c r="X55" s="170"/>
    </row>
    <row r="56" spans="2:24" x14ac:dyDescent="0.25">
      <c r="B56" s="173"/>
      <c r="C56" s="24" t="s">
        <v>149</v>
      </c>
      <c r="D56" s="28">
        <v>0</v>
      </c>
      <c r="E56" s="24">
        <v>0</v>
      </c>
      <c r="F56" s="27">
        <v>0</v>
      </c>
      <c r="G56" s="28">
        <v>0</v>
      </c>
      <c r="H56" s="24">
        <v>0</v>
      </c>
      <c r="I56" s="27">
        <v>0</v>
      </c>
      <c r="J56" s="25">
        <f t="shared" si="100"/>
        <v>0</v>
      </c>
      <c r="K56" s="23">
        <f t="shared" si="101"/>
        <v>0</v>
      </c>
      <c r="L56" s="26">
        <f t="shared" ref="L56:L59" si="103">+F56+I56</f>
        <v>0</v>
      </c>
      <c r="M56" s="26"/>
      <c r="N56" s="51"/>
      <c r="O56" s="26">
        <f>SUM(J56:L56)</f>
        <v>0</v>
      </c>
      <c r="P56" s="26"/>
      <c r="Q56" s="26"/>
      <c r="R56" s="26"/>
      <c r="S56" s="192"/>
      <c r="T56" s="25">
        <f t="shared" si="97"/>
        <v>0</v>
      </c>
      <c r="U56" s="23">
        <f t="shared" si="98"/>
        <v>0</v>
      </c>
      <c r="V56" s="26">
        <f t="shared" si="99"/>
        <v>0</v>
      </c>
      <c r="W56" s="29">
        <f t="shared" si="102"/>
        <v>0</v>
      </c>
      <c r="X56" s="170"/>
    </row>
    <row r="57" spans="2:24" x14ac:dyDescent="0.25">
      <c r="B57" s="173"/>
      <c r="C57" s="24" t="s">
        <v>105</v>
      </c>
      <c r="D57" s="28">
        <v>0</v>
      </c>
      <c r="E57" s="24">
        <v>1</v>
      </c>
      <c r="F57" s="27">
        <v>0</v>
      </c>
      <c r="G57" s="28">
        <v>1</v>
      </c>
      <c r="H57" s="24">
        <v>0</v>
      </c>
      <c r="I57" s="27">
        <v>0</v>
      </c>
      <c r="J57" s="25">
        <f t="shared" si="100"/>
        <v>1</v>
      </c>
      <c r="K57" s="23">
        <f t="shared" si="101"/>
        <v>1</v>
      </c>
      <c r="L57" s="26">
        <f t="shared" si="103"/>
        <v>0</v>
      </c>
      <c r="M57" s="26"/>
      <c r="N57" s="51"/>
      <c r="O57" s="26"/>
      <c r="P57" s="26">
        <f>SUM(J57:L57)</f>
        <v>2</v>
      </c>
      <c r="Q57" s="26"/>
      <c r="R57" s="26"/>
      <c r="S57" s="192"/>
      <c r="T57" s="25">
        <f t="shared" si="97"/>
        <v>10</v>
      </c>
      <c r="U57" s="23">
        <f t="shared" si="98"/>
        <v>7</v>
      </c>
      <c r="V57" s="26">
        <f t="shared" si="99"/>
        <v>0</v>
      </c>
      <c r="W57" s="29">
        <f t="shared" si="102"/>
        <v>17</v>
      </c>
      <c r="X57" s="170"/>
    </row>
    <row r="58" spans="2:24" x14ac:dyDescent="0.25">
      <c r="B58" s="173"/>
      <c r="C58" s="24" t="s">
        <v>150</v>
      </c>
      <c r="D58" s="28">
        <v>0</v>
      </c>
      <c r="E58" s="24">
        <v>0</v>
      </c>
      <c r="F58" s="27">
        <v>0</v>
      </c>
      <c r="G58" s="28">
        <v>0</v>
      </c>
      <c r="H58" s="24">
        <v>0</v>
      </c>
      <c r="I58" s="27">
        <v>0</v>
      </c>
      <c r="J58" s="25">
        <f t="shared" si="100"/>
        <v>0</v>
      </c>
      <c r="K58" s="23">
        <f t="shared" si="101"/>
        <v>0</v>
      </c>
      <c r="L58" s="26">
        <f t="shared" si="103"/>
        <v>0</v>
      </c>
      <c r="M58" s="26"/>
      <c r="N58" s="51"/>
      <c r="O58" s="26"/>
      <c r="P58" s="26"/>
      <c r="Q58" s="26">
        <f>SUM(J58:L58)</f>
        <v>0</v>
      </c>
      <c r="R58" s="26"/>
      <c r="S58" s="192"/>
      <c r="T58" s="25">
        <f t="shared" si="97"/>
        <v>0</v>
      </c>
      <c r="U58" s="23">
        <f t="shared" si="98"/>
        <v>0</v>
      </c>
      <c r="V58" s="26">
        <f t="shared" si="99"/>
        <v>0</v>
      </c>
      <c r="W58" s="29">
        <f t="shared" si="102"/>
        <v>0</v>
      </c>
      <c r="X58" s="170"/>
    </row>
    <row r="59" spans="2:24" x14ac:dyDescent="0.25">
      <c r="B59" s="173"/>
      <c r="C59" s="24" t="s">
        <v>129</v>
      </c>
      <c r="D59" s="28">
        <v>0</v>
      </c>
      <c r="E59" s="24">
        <v>0</v>
      </c>
      <c r="F59" s="27">
        <v>0</v>
      </c>
      <c r="G59" s="28">
        <v>0</v>
      </c>
      <c r="H59" s="24">
        <v>0</v>
      </c>
      <c r="I59" s="27">
        <v>0</v>
      </c>
      <c r="J59" s="25">
        <f t="shared" si="100"/>
        <v>0</v>
      </c>
      <c r="K59" s="23">
        <f t="shared" si="101"/>
        <v>0</v>
      </c>
      <c r="L59" s="26">
        <f t="shared" si="103"/>
        <v>0</v>
      </c>
      <c r="M59" s="26"/>
      <c r="N59" s="51"/>
      <c r="O59" s="26"/>
      <c r="P59" s="26"/>
      <c r="Q59" s="26"/>
      <c r="R59" s="26">
        <f>SUM(J59:L59)</f>
        <v>0</v>
      </c>
      <c r="S59" s="192"/>
      <c r="T59" s="25">
        <f t="shared" si="97"/>
        <v>0</v>
      </c>
      <c r="U59" s="23">
        <f t="shared" si="98"/>
        <v>0</v>
      </c>
      <c r="V59" s="26">
        <f t="shared" si="99"/>
        <v>0</v>
      </c>
      <c r="W59" s="29">
        <f t="shared" si="102"/>
        <v>0</v>
      </c>
      <c r="X59" s="170"/>
    </row>
    <row r="60" spans="2:24" ht="15.75" thickBot="1" x14ac:dyDescent="0.3">
      <c r="B60" s="174"/>
      <c r="C60" s="36" t="s">
        <v>156</v>
      </c>
      <c r="D60" s="37">
        <f>SUM(D54:D59)</f>
        <v>0</v>
      </c>
      <c r="E60" s="38">
        <f t="shared" ref="E60" si="104">SUM(E54:E59)</f>
        <v>1</v>
      </c>
      <c r="F60" s="39">
        <f t="shared" ref="F60" si="105">SUM(F54:F59)</f>
        <v>0</v>
      </c>
      <c r="G60" s="37">
        <f t="shared" ref="G60" si="106">SUM(G54:G59)</f>
        <v>1</v>
      </c>
      <c r="H60" s="38">
        <f t="shared" ref="H60" si="107">SUM(H54:H59)</f>
        <v>0</v>
      </c>
      <c r="I60" s="39">
        <f t="shared" ref="I60" si="108">SUM(I54:I59)</f>
        <v>0</v>
      </c>
      <c r="J60" s="37">
        <f>SUM(J54:J59)</f>
        <v>1</v>
      </c>
      <c r="K60" s="38">
        <f t="shared" ref="K60" si="109">SUM(K54:K59)</f>
        <v>1</v>
      </c>
      <c r="L60" s="39">
        <f t="shared" ref="L60" si="110">SUM(L54:L59)</f>
        <v>0</v>
      </c>
      <c r="M60" s="39"/>
      <c r="N60" s="52"/>
      <c r="O60" s="39"/>
      <c r="P60" s="39"/>
      <c r="Q60" s="39"/>
      <c r="R60" s="39"/>
      <c r="S60" s="193"/>
      <c r="T60" s="37">
        <f t="shared" ref="T60:V74" si="111">SUM(T54:T59)</f>
        <v>10</v>
      </c>
      <c r="U60" s="38">
        <f t="shared" si="111"/>
        <v>7</v>
      </c>
      <c r="V60" s="39">
        <f t="shared" si="111"/>
        <v>0</v>
      </c>
      <c r="W60" s="34"/>
      <c r="X60" s="171"/>
    </row>
    <row r="61" spans="2:24" x14ac:dyDescent="0.25">
      <c r="B61" s="172" t="s">
        <v>159</v>
      </c>
      <c r="C61" s="32" t="s">
        <v>147</v>
      </c>
      <c r="D61" s="25">
        <v>0</v>
      </c>
      <c r="E61" s="23">
        <v>0</v>
      </c>
      <c r="F61" s="26">
        <v>0</v>
      </c>
      <c r="G61" s="25">
        <v>0</v>
      </c>
      <c r="H61" s="23">
        <v>0</v>
      </c>
      <c r="I61" s="26">
        <v>0</v>
      </c>
      <c r="J61" s="30">
        <f>+D61+G61</f>
        <v>0</v>
      </c>
      <c r="K61" s="23">
        <f>+E61+H61</f>
        <v>0</v>
      </c>
      <c r="L61" s="26">
        <f>+F61+I61</f>
        <v>0</v>
      </c>
      <c r="M61" s="26">
        <f>SUM(J61:L61)</f>
        <v>0</v>
      </c>
      <c r="N61" s="51"/>
      <c r="O61" s="26"/>
      <c r="P61" s="26"/>
      <c r="Q61" s="26"/>
      <c r="R61" s="26"/>
      <c r="S61" s="199">
        <f>SUM(J61:L66)</f>
        <v>3</v>
      </c>
      <c r="T61" s="30">
        <f t="shared" ref="T61:T66" si="112">10*J61</f>
        <v>0</v>
      </c>
      <c r="U61" s="32">
        <f t="shared" ref="U61:U66" si="113">7*K61</f>
        <v>0</v>
      </c>
      <c r="V61" s="31">
        <f t="shared" ref="V61:V66" si="114">4*L61</f>
        <v>0</v>
      </c>
      <c r="W61" s="33">
        <f>SUM(T61:V61)</f>
        <v>0</v>
      </c>
      <c r="X61" s="169">
        <f>SUM(W61:W66)</f>
        <v>18</v>
      </c>
    </row>
    <row r="62" spans="2:24" x14ac:dyDescent="0.25">
      <c r="B62" s="173"/>
      <c r="C62" s="24" t="s">
        <v>148</v>
      </c>
      <c r="D62" s="28">
        <v>0</v>
      </c>
      <c r="E62" s="24">
        <v>0</v>
      </c>
      <c r="F62" s="27">
        <v>0</v>
      </c>
      <c r="G62" s="28">
        <v>0</v>
      </c>
      <c r="H62" s="24">
        <v>0</v>
      </c>
      <c r="I62" s="27">
        <v>0</v>
      </c>
      <c r="J62" s="25">
        <f t="shared" ref="J62:J66" si="115">+D62+G62</f>
        <v>0</v>
      </c>
      <c r="K62" s="23">
        <f t="shared" ref="K62:K66" si="116">+E62+H62</f>
        <v>0</v>
      </c>
      <c r="L62" s="26">
        <f>+F62+I62</f>
        <v>0</v>
      </c>
      <c r="M62" s="26"/>
      <c r="N62" s="51">
        <f>SUM(J62:L62)</f>
        <v>0</v>
      </c>
      <c r="O62" s="26"/>
      <c r="P62" s="26"/>
      <c r="Q62" s="26"/>
      <c r="R62" s="26"/>
      <c r="S62" s="192"/>
      <c r="T62" s="25">
        <f t="shared" si="112"/>
        <v>0</v>
      </c>
      <c r="U62" s="23">
        <f t="shared" si="113"/>
        <v>0</v>
      </c>
      <c r="V62" s="26">
        <f t="shared" si="114"/>
        <v>0</v>
      </c>
      <c r="W62" s="29">
        <f t="shared" ref="W62:W66" si="117">SUM(T62:V62)</f>
        <v>0</v>
      </c>
      <c r="X62" s="170"/>
    </row>
    <row r="63" spans="2:24" x14ac:dyDescent="0.25">
      <c r="B63" s="173"/>
      <c r="C63" s="24" t="s">
        <v>149</v>
      </c>
      <c r="D63" s="28">
        <v>0</v>
      </c>
      <c r="E63" s="24">
        <v>0</v>
      </c>
      <c r="F63" s="27">
        <v>0</v>
      </c>
      <c r="G63" s="28">
        <v>0</v>
      </c>
      <c r="H63" s="24">
        <v>1</v>
      </c>
      <c r="I63" s="27">
        <v>0</v>
      </c>
      <c r="J63" s="25">
        <f t="shared" si="115"/>
        <v>0</v>
      </c>
      <c r="K63" s="23">
        <f t="shared" si="116"/>
        <v>1</v>
      </c>
      <c r="L63" s="26">
        <f t="shared" ref="L63:L66" si="118">+F63+I63</f>
        <v>0</v>
      </c>
      <c r="M63" s="26"/>
      <c r="N63" s="51"/>
      <c r="O63" s="26">
        <f>SUM(J63:L63)</f>
        <v>1</v>
      </c>
      <c r="P63" s="26"/>
      <c r="Q63" s="26"/>
      <c r="R63" s="26"/>
      <c r="S63" s="192"/>
      <c r="T63" s="25">
        <f t="shared" si="112"/>
        <v>0</v>
      </c>
      <c r="U63" s="23">
        <f t="shared" si="113"/>
        <v>7</v>
      </c>
      <c r="V63" s="26">
        <f t="shared" si="114"/>
        <v>0</v>
      </c>
      <c r="W63" s="29">
        <f t="shared" si="117"/>
        <v>7</v>
      </c>
      <c r="X63" s="170"/>
    </row>
    <row r="64" spans="2:24" x14ac:dyDescent="0.25">
      <c r="B64" s="173"/>
      <c r="C64" s="24" t="s">
        <v>105</v>
      </c>
      <c r="D64" s="28">
        <v>0</v>
      </c>
      <c r="E64" s="24">
        <v>1</v>
      </c>
      <c r="F64" s="27">
        <v>1</v>
      </c>
      <c r="G64" s="28">
        <v>0</v>
      </c>
      <c r="H64" s="24">
        <v>0</v>
      </c>
      <c r="I64" s="27">
        <v>0</v>
      </c>
      <c r="J64" s="25">
        <f t="shared" si="115"/>
        <v>0</v>
      </c>
      <c r="K64" s="23">
        <f t="shared" si="116"/>
        <v>1</v>
      </c>
      <c r="L64" s="26">
        <f t="shared" si="118"/>
        <v>1</v>
      </c>
      <c r="M64" s="26"/>
      <c r="N64" s="51"/>
      <c r="O64" s="26"/>
      <c r="P64" s="26">
        <f>SUM(J64:L64)</f>
        <v>2</v>
      </c>
      <c r="Q64" s="26"/>
      <c r="R64" s="26"/>
      <c r="S64" s="192"/>
      <c r="T64" s="25">
        <f t="shared" si="112"/>
        <v>0</v>
      </c>
      <c r="U64" s="23">
        <f t="shared" si="113"/>
        <v>7</v>
      </c>
      <c r="V64" s="26">
        <f t="shared" si="114"/>
        <v>4</v>
      </c>
      <c r="W64" s="29">
        <f t="shared" si="117"/>
        <v>11</v>
      </c>
      <c r="X64" s="170"/>
    </row>
    <row r="65" spans="2:24" x14ac:dyDescent="0.25">
      <c r="B65" s="173"/>
      <c r="C65" s="24" t="s">
        <v>150</v>
      </c>
      <c r="D65" s="28">
        <v>0</v>
      </c>
      <c r="E65" s="24">
        <v>0</v>
      </c>
      <c r="F65" s="27">
        <v>0</v>
      </c>
      <c r="G65" s="28">
        <v>0</v>
      </c>
      <c r="H65" s="24">
        <v>0</v>
      </c>
      <c r="I65" s="27">
        <v>0</v>
      </c>
      <c r="J65" s="25">
        <f t="shared" si="115"/>
        <v>0</v>
      </c>
      <c r="K65" s="23">
        <f t="shared" si="116"/>
        <v>0</v>
      </c>
      <c r="L65" s="26">
        <f t="shared" si="118"/>
        <v>0</v>
      </c>
      <c r="M65" s="26"/>
      <c r="N65" s="51"/>
      <c r="O65" s="26"/>
      <c r="P65" s="26"/>
      <c r="Q65" s="26">
        <f>SUM(J65:L65)</f>
        <v>0</v>
      </c>
      <c r="R65" s="26"/>
      <c r="S65" s="192"/>
      <c r="T65" s="25">
        <f t="shared" si="112"/>
        <v>0</v>
      </c>
      <c r="U65" s="23">
        <f t="shared" si="113"/>
        <v>0</v>
      </c>
      <c r="V65" s="26">
        <f t="shared" si="114"/>
        <v>0</v>
      </c>
      <c r="W65" s="29">
        <f t="shared" si="117"/>
        <v>0</v>
      </c>
      <c r="X65" s="170"/>
    </row>
    <row r="66" spans="2:24" x14ac:dyDescent="0.25">
      <c r="B66" s="173"/>
      <c r="C66" s="24" t="s">
        <v>129</v>
      </c>
      <c r="D66" s="28">
        <v>0</v>
      </c>
      <c r="E66" s="24">
        <v>0</v>
      </c>
      <c r="F66" s="27">
        <v>0</v>
      </c>
      <c r="G66" s="28">
        <v>0</v>
      </c>
      <c r="H66" s="24">
        <v>0</v>
      </c>
      <c r="I66" s="27">
        <v>0</v>
      </c>
      <c r="J66" s="25">
        <f t="shared" si="115"/>
        <v>0</v>
      </c>
      <c r="K66" s="23">
        <f t="shared" si="116"/>
        <v>0</v>
      </c>
      <c r="L66" s="26">
        <f t="shared" si="118"/>
        <v>0</v>
      </c>
      <c r="M66" s="26"/>
      <c r="N66" s="51"/>
      <c r="O66" s="26"/>
      <c r="P66" s="26"/>
      <c r="Q66" s="26"/>
      <c r="R66" s="26">
        <f>SUM(J66:L66)</f>
        <v>0</v>
      </c>
      <c r="S66" s="192"/>
      <c r="T66" s="25">
        <f t="shared" si="112"/>
        <v>0</v>
      </c>
      <c r="U66" s="23">
        <f t="shared" si="113"/>
        <v>0</v>
      </c>
      <c r="V66" s="26">
        <f t="shared" si="114"/>
        <v>0</v>
      </c>
      <c r="W66" s="29">
        <f t="shared" si="117"/>
        <v>0</v>
      </c>
      <c r="X66" s="170"/>
    </row>
    <row r="67" spans="2:24" ht="15.75" thickBot="1" x14ac:dyDescent="0.3">
      <c r="B67" s="174"/>
      <c r="C67" s="36" t="s">
        <v>156</v>
      </c>
      <c r="D67" s="37">
        <f>SUM(D61:D66)</f>
        <v>0</v>
      </c>
      <c r="E67" s="38">
        <f t="shared" ref="E67" si="119">SUM(E61:E66)</f>
        <v>1</v>
      </c>
      <c r="F67" s="39">
        <f t="shared" ref="F67" si="120">SUM(F61:F66)</f>
        <v>1</v>
      </c>
      <c r="G67" s="37">
        <f t="shared" ref="G67" si="121">SUM(G61:G66)</f>
        <v>0</v>
      </c>
      <c r="H67" s="38">
        <f t="shared" ref="H67" si="122">SUM(H61:H66)</f>
        <v>1</v>
      </c>
      <c r="I67" s="39">
        <f t="shared" ref="I67" si="123">SUM(I61:I66)</f>
        <v>0</v>
      </c>
      <c r="J67" s="37">
        <f>SUM(J61:J66)</f>
        <v>0</v>
      </c>
      <c r="K67" s="38">
        <f t="shared" ref="K67" si="124">SUM(K61:K66)</f>
        <v>2</v>
      </c>
      <c r="L67" s="39">
        <f t="shared" ref="L67" si="125">SUM(L61:L66)</f>
        <v>1</v>
      </c>
      <c r="M67" s="39"/>
      <c r="N67" s="52"/>
      <c r="O67" s="39"/>
      <c r="P67" s="39"/>
      <c r="Q67" s="39"/>
      <c r="R67" s="39"/>
      <c r="S67" s="193"/>
      <c r="T67" s="37">
        <f t="shared" si="111"/>
        <v>0</v>
      </c>
      <c r="U67" s="38">
        <f t="shared" si="111"/>
        <v>14</v>
      </c>
      <c r="V67" s="39">
        <f t="shared" si="111"/>
        <v>4</v>
      </c>
      <c r="W67" s="34"/>
      <c r="X67" s="171"/>
    </row>
    <row r="68" spans="2:24" x14ac:dyDescent="0.25">
      <c r="B68" s="172" t="s">
        <v>113</v>
      </c>
      <c r="C68" s="32" t="s">
        <v>147</v>
      </c>
      <c r="D68" s="25">
        <v>0</v>
      </c>
      <c r="E68" s="23">
        <v>0</v>
      </c>
      <c r="F68" s="26">
        <v>0</v>
      </c>
      <c r="G68" s="25">
        <v>0</v>
      </c>
      <c r="H68" s="23">
        <v>0</v>
      </c>
      <c r="I68" s="26">
        <v>0</v>
      </c>
      <c r="J68" s="30">
        <f>+D68+G68</f>
        <v>0</v>
      </c>
      <c r="K68" s="23">
        <f>+E68+H68</f>
        <v>0</v>
      </c>
      <c r="L68" s="26">
        <f>+F68+I68</f>
        <v>0</v>
      </c>
      <c r="M68" s="26">
        <f>SUM(J68:L68)</f>
        <v>0</v>
      </c>
      <c r="N68" s="51"/>
      <c r="O68" s="26"/>
      <c r="P68" s="26"/>
      <c r="Q68" s="26"/>
      <c r="R68" s="26"/>
      <c r="S68" s="199">
        <f>SUM(J68:L73)</f>
        <v>2</v>
      </c>
      <c r="T68" s="30">
        <f t="shared" ref="T68:T73" si="126">10*J68</f>
        <v>0</v>
      </c>
      <c r="U68" s="32">
        <f t="shared" ref="U68:U73" si="127">7*K68</f>
        <v>0</v>
      </c>
      <c r="V68" s="31">
        <f t="shared" ref="V68:V73" si="128">4*L68</f>
        <v>0</v>
      </c>
      <c r="W68" s="33">
        <f>SUM(T68:V68)</f>
        <v>0</v>
      </c>
      <c r="X68" s="169">
        <f>SUM(W68:W73)</f>
        <v>14</v>
      </c>
    </row>
    <row r="69" spans="2:24" x14ac:dyDescent="0.25">
      <c r="B69" s="173"/>
      <c r="C69" s="24" t="s">
        <v>148</v>
      </c>
      <c r="D69" s="28">
        <v>0</v>
      </c>
      <c r="E69" s="24">
        <v>0</v>
      </c>
      <c r="F69" s="27">
        <v>0</v>
      </c>
      <c r="G69" s="28">
        <v>0</v>
      </c>
      <c r="H69" s="24">
        <v>0</v>
      </c>
      <c r="I69" s="27">
        <v>0</v>
      </c>
      <c r="J69" s="25">
        <f t="shared" ref="J69:J73" si="129">+D69+G69</f>
        <v>0</v>
      </c>
      <c r="K69" s="23">
        <f t="shared" ref="K69:K73" si="130">+E69+H69</f>
        <v>0</v>
      </c>
      <c r="L69" s="26">
        <f>+F69+I69</f>
        <v>0</v>
      </c>
      <c r="M69" s="26"/>
      <c r="N69" s="51">
        <f>SUM(J69:L69)</f>
        <v>0</v>
      </c>
      <c r="O69" s="26"/>
      <c r="P69" s="26"/>
      <c r="Q69" s="26"/>
      <c r="R69" s="26"/>
      <c r="S69" s="192"/>
      <c r="T69" s="25">
        <f t="shared" si="126"/>
        <v>0</v>
      </c>
      <c r="U69" s="23">
        <f t="shared" si="127"/>
        <v>0</v>
      </c>
      <c r="V69" s="26">
        <f t="shared" si="128"/>
        <v>0</v>
      </c>
      <c r="W69" s="29">
        <f t="shared" ref="W69:W73" si="131">SUM(T69:V69)</f>
        <v>0</v>
      </c>
      <c r="X69" s="170"/>
    </row>
    <row r="70" spans="2:24" x14ac:dyDescent="0.25">
      <c r="B70" s="173"/>
      <c r="C70" s="24" t="s">
        <v>149</v>
      </c>
      <c r="D70" s="28">
        <v>0</v>
      </c>
      <c r="E70" s="24">
        <v>0</v>
      </c>
      <c r="F70" s="27">
        <v>1</v>
      </c>
      <c r="G70" s="28">
        <v>0</v>
      </c>
      <c r="H70" s="24">
        <v>0</v>
      </c>
      <c r="I70" s="27">
        <v>0</v>
      </c>
      <c r="J70" s="25">
        <f t="shared" si="129"/>
        <v>0</v>
      </c>
      <c r="K70" s="23">
        <f t="shared" si="130"/>
        <v>0</v>
      </c>
      <c r="L70" s="26">
        <f t="shared" ref="L70:L73" si="132">+F70+I70</f>
        <v>1</v>
      </c>
      <c r="M70" s="26"/>
      <c r="N70" s="51"/>
      <c r="O70" s="26">
        <f>SUM(J70:L70)</f>
        <v>1</v>
      </c>
      <c r="P70" s="26"/>
      <c r="Q70" s="26"/>
      <c r="R70" s="26"/>
      <c r="S70" s="192"/>
      <c r="T70" s="25">
        <f t="shared" si="126"/>
        <v>0</v>
      </c>
      <c r="U70" s="23">
        <f t="shared" si="127"/>
        <v>0</v>
      </c>
      <c r="V70" s="26">
        <f t="shared" si="128"/>
        <v>4</v>
      </c>
      <c r="W70" s="29">
        <f t="shared" si="131"/>
        <v>4</v>
      </c>
      <c r="X70" s="170"/>
    </row>
    <row r="71" spans="2:24" x14ac:dyDescent="0.25">
      <c r="B71" s="173"/>
      <c r="C71" s="24" t="s">
        <v>105</v>
      </c>
      <c r="D71" s="28">
        <v>1</v>
      </c>
      <c r="E71" s="24">
        <v>0</v>
      </c>
      <c r="F71" s="27">
        <v>0</v>
      </c>
      <c r="G71" s="28">
        <v>0</v>
      </c>
      <c r="H71" s="24">
        <v>0</v>
      </c>
      <c r="I71" s="27">
        <v>0</v>
      </c>
      <c r="J71" s="25">
        <f t="shared" si="129"/>
        <v>1</v>
      </c>
      <c r="K71" s="23">
        <f t="shared" si="130"/>
        <v>0</v>
      </c>
      <c r="L71" s="26">
        <f t="shared" si="132"/>
        <v>0</v>
      </c>
      <c r="M71" s="26"/>
      <c r="N71" s="51"/>
      <c r="O71" s="26"/>
      <c r="P71" s="26">
        <f>SUM(J71:L71)</f>
        <v>1</v>
      </c>
      <c r="Q71" s="26"/>
      <c r="R71" s="26"/>
      <c r="S71" s="192"/>
      <c r="T71" s="25">
        <f t="shared" si="126"/>
        <v>10</v>
      </c>
      <c r="U71" s="23">
        <f t="shared" si="127"/>
        <v>0</v>
      </c>
      <c r="V71" s="26">
        <f t="shared" si="128"/>
        <v>0</v>
      </c>
      <c r="W71" s="29">
        <f t="shared" si="131"/>
        <v>10</v>
      </c>
      <c r="X71" s="170"/>
    </row>
    <row r="72" spans="2:24" x14ac:dyDescent="0.25">
      <c r="B72" s="173"/>
      <c r="C72" s="24" t="s">
        <v>150</v>
      </c>
      <c r="D72" s="28">
        <v>0</v>
      </c>
      <c r="E72" s="24">
        <v>0</v>
      </c>
      <c r="F72" s="27">
        <v>0</v>
      </c>
      <c r="G72" s="28">
        <v>0</v>
      </c>
      <c r="H72" s="24">
        <v>0</v>
      </c>
      <c r="I72" s="27">
        <v>0</v>
      </c>
      <c r="J72" s="25">
        <f t="shared" si="129"/>
        <v>0</v>
      </c>
      <c r="K72" s="23">
        <f t="shared" si="130"/>
        <v>0</v>
      </c>
      <c r="L72" s="26">
        <f t="shared" si="132"/>
        <v>0</v>
      </c>
      <c r="M72" s="26"/>
      <c r="N72" s="51"/>
      <c r="O72" s="26"/>
      <c r="P72" s="26"/>
      <c r="Q72" s="26">
        <f>SUM(J72:L72)</f>
        <v>0</v>
      </c>
      <c r="R72" s="26"/>
      <c r="S72" s="192"/>
      <c r="T72" s="25">
        <f t="shared" si="126"/>
        <v>0</v>
      </c>
      <c r="U72" s="23">
        <f t="shared" si="127"/>
        <v>0</v>
      </c>
      <c r="V72" s="26">
        <f t="shared" si="128"/>
        <v>0</v>
      </c>
      <c r="W72" s="29">
        <f t="shared" si="131"/>
        <v>0</v>
      </c>
      <c r="X72" s="170"/>
    </row>
    <row r="73" spans="2:24" x14ac:dyDescent="0.25">
      <c r="B73" s="173"/>
      <c r="C73" s="24" t="s">
        <v>129</v>
      </c>
      <c r="D73" s="28">
        <v>0</v>
      </c>
      <c r="E73" s="24">
        <v>0</v>
      </c>
      <c r="F73" s="27">
        <v>0</v>
      </c>
      <c r="G73" s="28">
        <v>0</v>
      </c>
      <c r="H73" s="24">
        <v>0</v>
      </c>
      <c r="I73" s="27">
        <v>0</v>
      </c>
      <c r="J73" s="25">
        <f t="shared" si="129"/>
        <v>0</v>
      </c>
      <c r="K73" s="23">
        <f t="shared" si="130"/>
        <v>0</v>
      </c>
      <c r="L73" s="26">
        <f t="shared" si="132"/>
        <v>0</v>
      </c>
      <c r="M73" s="26"/>
      <c r="N73" s="51"/>
      <c r="O73" s="26"/>
      <c r="P73" s="26"/>
      <c r="Q73" s="26"/>
      <c r="R73" s="26">
        <f>SUM(J73:L73)</f>
        <v>0</v>
      </c>
      <c r="S73" s="192"/>
      <c r="T73" s="25">
        <f t="shared" si="126"/>
        <v>0</v>
      </c>
      <c r="U73" s="23">
        <f t="shared" si="127"/>
        <v>0</v>
      </c>
      <c r="V73" s="26">
        <f t="shared" si="128"/>
        <v>0</v>
      </c>
      <c r="W73" s="29">
        <f t="shared" si="131"/>
        <v>0</v>
      </c>
      <c r="X73" s="170"/>
    </row>
    <row r="74" spans="2:24" ht="15.75" thickBot="1" x14ac:dyDescent="0.3">
      <c r="B74" s="174"/>
      <c r="C74" s="36" t="s">
        <v>156</v>
      </c>
      <c r="D74" s="37">
        <f>SUM(D68:D73)</f>
        <v>1</v>
      </c>
      <c r="E74" s="38">
        <f t="shared" ref="E74" si="133">SUM(E68:E73)</f>
        <v>0</v>
      </c>
      <c r="F74" s="39">
        <f t="shared" ref="F74" si="134">SUM(F68:F73)</f>
        <v>1</v>
      </c>
      <c r="G74" s="37">
        <f t="shared" ref="G74" si="135">SUM(G68:G73)</f>
        <v>0</v>
      </c>
      <c r="H74" s="38">
        <f t="shared" ref="H74" si="136">SUM(H68:H73)</f>
        <v>0</v>
      </c>
      <c r="I74" s="39">
        <f t="shared" ref="I74" si="137">SUM(I68:I73)</f>
        <v>0</v>
      </c>
      <c r="J74" s="37">
        <f>SUM(J68:J73)</f>
        <v>1</v>
      </c>
      <c r="K74" s="38">
        <f t="shared" ref="K74" si="138">SUM(K68:K73)</f>
        <v>0</v>
      </c>
      <c r="L74" s="39">
        <f t="shared" ref="L74" si="139">SUM(L68:L73)</f>
        <v>1</v>
      </c>
      <c r="M74" s="39"/>
      <c r="N74" s="52"/>
      <c r="O74" s="39"/>
      <c r="P74" s="39"/>
      <c r="Q74" s="39"/>
      <c r="R74" s="39"/>
      <c r="S74" s="193"/>
      <c r="T74" s="37">
        <f t="shared" si="111"/>
        <v>10</v>
      </c>
      <c r="U74" s="38">
        <f t="shared" si="111"/>
        <v>0</v>
      </c>
      <c r="V74" s="39">
        <f t="shared" si="111"/>
        <v>4</v>
      </c>
      <c r="W74" s="34"/>
      <c r="X74" s="171"/>
    </row>
    <row r="75" spans="2:24" x14ac:dyDescent="0.25">
      <c r="B75" s="172" t="s">
        <v>19</v>
      </c>
      <c r="C75" s="32" t="s">
        <v>147</v>
      </c>
      <c r="D75" s="25">
        <v>0</v>
      </c>
      <c r="E75" s="23">
        <v>0</v>
      </c>
      <c r="F75" s="26">
        <v>0</v>
      </c>
      <c r="G75" s="25">
        <v>0</v>
      </c>
      <c r="H75" s="23">
        <v>0</v>
      </c>
      <c r="I75" s="26">
        <v>0</v>
      </c>
      <c r="J75" s="30">
        <f>+D75+G75</f>
        <v>0</v>
      </c>
      <c r="K75" s="23">
        <f>+E75+H75</f>
        <v>0</v>
      </c>
      <c r="L75" s="26">
        <f>+F75+I75</f>
        <v>0</v>
      </c>
      <c r="M75" s="26">
        <f>SUM(J75:L75)</f>
        <v>0</v>
      </c>
      <c r="N75" s="51"/>
      <c r="O75" s="26"/>
      <c r="P75" s="26"/>
      <c r="Q75" s="26"/>
      <c r="R75" s="26"/>
      <c r="S75" s="199">
        <f>SUM(J75:L80)</f>
        <v>2</v>
      </c>
      <c r="T75" s="30">
        <f t="shared" ref="T75:T80" si="140">10*J75</f>
        <v>0</v>
      </c>
      <c r="U75" s="32">
        <f t="shared" ref="U75:U80" si="141">7*K75</f>
        <v>0</v>
      </c>
      <c r="V75" s="31">
        <f t="shared" ref="V75:V80" si="142">4*L75</f>
        <v>0</v>
      </c>
      <c r="W75" s="33">
        <f>SUM(T75:V75)</f>
        <v>0</v>
      </c>
      <c r="X75" s="169">
        <f>SUM(W75:W80)</f>
        <v>14</v>
      </c>
    </row>
    <row r="76" spans="2:24" x14ac:dyDescent="0.25">
      <c r="B76" s="173"/>
      <c r="C76" s="24" t="s">
        <v>148</v>
      </c>
      <c r="D76" s="28">
        <v>0</v>
      </c>
      <c r="E76" s="24">
        <v>0</v>
      </c>
      <c r="F76" s="27">
        <v>0</v>
      </c>
      <c r="G76" s="28">
        <v>0</v>
      </c>
      <c r="H76" s="24">
        <v>0</v>
      </c>
      <c r="I76" s="27">
        <v>0</v>
      </c>
      <c r="J76" s="25">
        <f t="shared" ref="J76:J80" si="143">+D76+G76</f>
        <v>0</v>
      </c>
      <c r="K76" s="23">
        <f t="shared" ref="K76:K80" si="144">+E76+H76</f>
        <v>0</v>
      </c>
      <c r="L76" s="26">
        <f>+F76+I76</f>
        <v>0</v>
      </c>
      <c r="M76" s="26"/>
      <c r="N76" s="51">
        <f>SUM(J76:L76)</f>
        <v>0</v>
      </c>
      <c r="O76" s="26"/>
      <c r="P76" s="26"/>
      <c r="Q76" s="26"/>
      <c r="R76" s="26"/>
      <c r="S76" s="192"/>
      <c r="T76" s="25">
        <f t="shared" si="140"/>
        <v>0</v>
      </c>
      <c r="U76" s="23">
        <f t="shared" si="141"/>
        <v>0</v>
      </c>
      <c r="V76" s="26">
        <f t="shared" si="142"/>
        <v>0</v>
      </c>
      <c r="W76" s="29">
        <f t="shared" ref="W76:W80" si="145">SUM(T76:V76)</f>
        <v>0</v>
      </c>
      <c r="X76" s="170"/>
    </row>
    <row r="77" spans="2:24" x14ac:dyDescent="0.25">
      <c r="B77" s="173"/>
      <c r="C77" s="24" t="s">
        <v>149</v>
      </c>
      <c r="D77" s="28">
        <v>0</v>
      </c>
      <c r="E77" s="24">
        <v>0</v>
      </c>
      <c r="F77" s="27">
        <v>0</v>
      </c>
      <c r="G77" s="28">
        <v>0</v>
      </c>
      <c r="H77" s="24">
        <v>0</v>
      </c>
      <c r="I77" s="27">
        <v>0</v>
      </c>
      <c r="J77" s="25">
        <f t="shared" si="143"/>
        <v>0</v>
      </c>
      <c r="K77" s="23">
        <f t="shared" si="144"/>
        <v>0</v>
      </c>
      <c r="L77" s="26">
        <f t="shared" ref="L77:L80" si="146">+F77+I77</f>
        <v>0</v>
      </c>
      <c r="M77" s="26"/>
      <c r="N77" s="51"/>
      <c r="O77" s="26">
        <f>SUM(J77:L77)</f>
        <v>0</v>
      </c>
      <c r="P77" s="26"/>
      <c r="Q77" s="26"/>
      <c r="R77" s="26"/>
      <c r="S77" s="192"/>
      <c r="T77" s="25">
        <f t="shared" si="140"/>
        <v>0</v>
      </c>
      <c r="U77" s="23">
        <f t="shared" si="141"/>
        <v>0</v>
      </c>
      <c r="V77" s="26">
        <f t="shared" si="142"/>
        <v>0</v>
      </c>
      <c r="W77" s="29">
        <f t="shared" si="145"/>
        <v>0</v>
      </c>
      <c r="X77" s="170"/>
    </row>
    <row r="78" spans="2:24" x14ac:dyDescent="0.25">
      <c r="B78" s="173"/>
      <c r="C78" s="24" t="s">
        <v>105</v>
      </c>
      <c r="D78" s="28">
        <v>0</v>
      </c>
      <c r="E78" s="24">
        <v>1</v>
      </c>
      <c r="F78" s="27">
        <v>0</v>
      </c>
      <c r="G78" s="28">
        <v>0</v>
      </c>
      <c r="H78" s="24">
        <v>1</v>
      </c>
      <c r="I78" s="27">
        <v>0</v>
      </c>
      <c r="J78" s="25">
        <f t="shared" si="143"/>
        <v>0</v>
      </c>
      <c r="K78" s="23">
        <f t="shared" si="144"/>
        <v>2</v>
      </c>
      <c r="L78" s="26">
        <f t="shared" si="146"/>
        <v>0</v>
      </c>
      <c r="M78" s="26"/>
      <c r="N78" s="51"/>
      <c r="O78" s="26"/>
      <c r="P78" s="26">
        <f>SUM(J78:L78)</f>
        <v>2</v>
      </c>
      <c r="Q78" s="26"/>
      <c r="R78" s="26"/>
      <c r="S78" s="192"/>
      <c r="T78" s="25">
        <f t="shared" si="140"/>
        <v>0</v>
      </c>
      <c r="U78" s="23">
        <f t="shared" si="141"/>
        <v>14</v>
      </c>
      <c r="V78" s="26">
        <f t="shared" si="142"/>
        <v>0</v>
      </c>
      <c r="W78" s="29">
        <f t="shared" si="145"/>
        <v>14</v>
      </c>
      <c r="X78" s="170"/>
    </row>
    <row r="79" spans="2:24" x14ac:dyDescent="0.25">
      <c r="B79" s="173"/>
      <c r="C79" s="24" t="s">
        <v>150</v>
      </c>
      <c r="D79" s="28">
        <v>0</v>
      </c>
      <c r="E79" s="24">
        <v>0</v>
      </c>
      <c r="F79" s="27">
        <v>0</v>
      </c>
      <c r="G79" s="28">
        <v>0</v>
      </c>
      <c r="H79" s="24">
        <v>0</v>
      </c>
      <c r="I79" s="27">
        <v>0</v>
      </c>
      <c r="J79" s="25">
        <f t="shared" si="143"/>
        <v>0</v>
      </c>
      <c r="K79" s="23">
        <f t="shared" si="144"/>
        <v>0</v>
      </c>
      <c r="L79" s="26">
        <f t="shared" si="146"/>
        <v>0</v>
      </c>
      <c r="M79" s="26"/>
      <c r="N79" s="51"/>
      <c r="O79" s="26"/>
      <c r="P79" s="26"/>
      <c r="Q79" s="26">
        <f>SUM(J79:L79)</f>
        <v>0</v>
      </c>
      <c r="R79" s="26"/>
      <c r="S79" s="192"/>
      <c r="T79" s="25">
        <f t="shared" si="140"/>
        <v>0</v>
      </c>
      <c r="U79" s="23">
        <f t="shared" si="141"/>
        <v>0</v>
      </c>
      <c r="V79" s="26">
        <f t="shared" si="142"/>
        <v>0</v>
      </c>
      <c r="W79" s="29">
        <f t="shared" si="145"/>
        <v>0</v>
      </c>
      <c r="X79" s="170"/>
    </row>
    <row r="80" spans="2:24" x14ac:dyDescent="0.25">
      <c r="B80" s="173"/>
      <c r="C80" s="24" t="s">
        <v>129</v>
      </c>
      <c r="D80" s="28">
        <v>0</v>
      </c>
      <c r="E80" s="24">
        <v>0</v>
      </c>
      <c r="F80" s="27">
        <v>0</v>
      </c>
      <c r="G80" s="28">
        <v>0</v>
      </c>
      <c r="H80" s="24">
        <v>0</v>
      </c>
      <c r="I80" s="27">
        <v>0</v>
      </c>
      <c r="J80" s="25">
        <f t="shared" si="143"/>
        <v>0</v>
      </c>
      <c r="K80" s="23">
        <f t="shared" si="144"/>
        <v>0</v>
      </c>
      <c r="L80" s="26">
        <f t="shared" si="146"/>
        <v>0</v>
      </c>
      <c r="M80" s="26"/>
      <c r="N80" s="51"/>
      <c r="O80" s="26"/>
      <c r="P80" s="26"/>
      <c r="Q80" s="26"/>
      <c r="R80" s="26">
        <f>SUM(J80:L80)</f>
        <v>0</v>
      </c>
      <c r="S80" s="192"/>
      <c r="T80" s="25">
        <f t="shared" si="140"/>
        <v>0</v>
      </c>
      <c r="U80" s="23">
        <f t="shared" si="141"/>
        <v>0</v>
      </c>
      <c r="V80" s="26">
        <f t="shared" si="142"/>
        <v>0</v>
      </c>
      <c r="W80" s="29">
        <f t="shared" si="145"/>
        <v>0</v>
      </c>
      <c r="X80" s="170"/>
    </row>
    <row r="81" spans="2:24" ht="15.75" thickBot="1" x14ac:dyDescent="0.3">
      <c r="B81" s="174"/>
      <c r="C81" s="36" t="s">
        <v>156</v>
      </c>
      <c r="D81" s="37">
        <f>SUM(D75:D80)</f>
        <v>0</v>
      </c>
      <c r="E81" s="38">
        <f t="shared" ref="E81" si="147">SUM(E75:E80)</f>
        <v>1</v>
      </c>
      <c r="F81" s="39">
        <f t="shared" ref="F81" si="148">SUM(F75:F80)</f>
        <v>0</v>
      </c>
      <c r="G81" s="37">
        <f t="shared" ref="G81" si="149">SUM(G75:G80)</f>
        <v>0</v>
      </c>
      <c r="H81" s="38">
        <f t="shared" ref="H81" si="150">SUM(H75:H80)</f>
        <v>1</v>
      </c>
      <c r="I81" s="39">
        <f t="shared" ref="I81" si="151">SUM(I75:I80)</f>
        <v>0</v>
      </c>
      <c r="J81" s="37">
        <f>SUM(J75:J80)</f>
        <v>0</v>
      </c>
      <c r="K81" s="38">
        <f t="shared" ref="K81" si="152">SUM(K75:K80)</f>
        <v>2</v>
      </c>
      <c r="L81" s="39">
        <f t="shared" ref="L81" si="153">SUM(L75:L80)</f>
        <v>0</v>
      </c>
      <c r="M81" s="39"/>
      <c r="N81" s="52"/>
      <c r="O81" s="39"/>
      <c r="P81" s="39"/>
      <c r="Q81" s="39"/>
      <c r="R81" s="39"/>
      <c r="S81" s="193"/>
      <c r="T81" s="37">
        <f t="shared" ref="T81:V95" si="154">SUM(T75:T80)</f>
        <v>0</v>
      </c>
      <c r="U81" s="38">
        <f t="shared" si="154"/>
        <v>14</v>
      </c>
      <c r="V81" s="39">
        <f t="shared" si="154"/>
        <v>0</v>
      </c>
      <c r="W81" s="34"/>
      <c r="X81" s="171"/>
    </row>
    <row r="82" spans="2:24" x14ac:dyDescent="0.25">
      <c r="B82" s="166" t="s">
        <v>290</v>
      </c>
      <c r="C82" s="32" t="s">
        <v>147</v>
      </c>
      <c r="D82" s="25">
        <v>0</v>
      </c>
      <c r="E82" s="23">
        <v>0</v>
      </c>
      <c r="F82" s="26">
        <v>0</v>
      </c>
      <c r="G82" s="25">
        <v>0</v>
      </c>
      <c r="H82" s="23">
        <v>0</v>
      </c>
      <c r="I82" s="26">
        <v>0</v>
      </c>
      <c r="J82" s="30">
        <f>+D82+G82</f>
        <v>0</v>
      </c>
      <c r="K82" s="23">
        <f>+E82+H82</f>
        <v>0</v>
      </c>
      <c r="L82" s="26">
        <f>+F82+I82</f>
        <v>0</v>
      </c>
      <c r="M82" s="26">
        <f>SUM(J82:L82)</f>
        <v>0</v>
      </c>
      <c r="N82" s="51"/>
      <c r="O82" s="26"/>
      <c r="P82" s="26"/>
      <c r="Q82" s="26"/>
      <c r="R82" s="26"/>
      <c r="S82" s="199">
        <f>SUM(J82:L87)</f>
        <v>2</v>
      </c>
      <c r="T82" s="30">
        <f t="shared" ref="T82:T87" si="155">10*J82</f>
        <v>0</v>
      </c>
      <c r="U82" s="32">
        <f t="shared" ref="U82:U87" si="156">7*K82</f>
        <v>0</v>
      </c>
      <c r="V82" s="31">
        <f t="shared" ref="V82:V87" si="157">4*L82</f>
        <v>0</v>
      </c>
      <c r="W82" s="33">
        <f>SUM(T82:V82)</f>
        <v>0</v>
      </c>
      <c r="X82" s="169">
        <f>SUM(W82:W87)</f>
        <v>8</v>
      </c>
    </row>
    <row r="83" spans="2:24" x14ac:dyDescent="0.25">
      <c r="B83" s="167"/>
      <c r="C83" s="24" t="s">
        <v>148</v>
      </c>
      <c r="D83" s="28">
        <v>0</v>
      </c>
      <c r="E83" s="24">
        <v>0</v>
      </c>
      <c r="F83" s="27">
        <v>0</v>
      </c>
      <c r="G83" s="28">
        <v>0</v>
      </c>
      <c r="H83" s="24">
        <v>0</v>
      </c>
      <c r="I83" s="27">
        <v>0</v>
      </c>
      <c r="J83" s="25">
        <f t="shared" ref="J83:J87" si="158">+D83+G83</f>
        <v>0</v>
      </c>
      <c r="K83" s="23">
        <f t="shared" ref="K83:K87" si="159">+E83+H83</f>
        <v>0</v>
      </c>
      <c r="L83" s="26">
        <f>+F83+I83</f>
        <v>0</v>
      </c>
      <c r="M83" s="26"/>
      <c r="N83" s="51">
        <f>SUM(J83:L83)</f>
        <v>0</v>
      </c>
      <c r="O83" s="26"/>
      <c r="P83" s="26"/>
      <c r="Q83" s="26"/>
      <c r="R83" s="26"/>
      <c r="S83" s="192"/>
      <c r="T83" s="25">
        <f t="shared" si="155"/>
        <v>0</v>
      </c>
      <c r="U83" s="23">
        <f t="shared" si="156"/>
        <v>0</v>
      </c>
      <c r="V83" s="26">
        <f t="shared" si="157"/>
        <v>0</v>
      </c>
      <c r="W83" s="29">
        <f t="shared" ref="W83:W87" si="160">SUM(T83:V83)</f>
        <v>0</v>
      </c>
      <c r="X83" s="170"/>
    </row>
    <row r="84" spans="2:24" x14ac:dyDescent="0.25">
      <c r="B84" s="167"/>
      <c r="C84" s="24" t="s">
        <v>149</v>
      </c>
      <c r="D84" s="28">
        <v>0</v>
      </c>
      <c r="E84" s="24">
        <v>0</v>
      </c>
      <c r="F84" s="27">
        <v>0</v>
      </c>
      <c r="G84" s="28">
        <v>0</v>
      </c>
      <c r="H84" s="24">
        <v>0</v>
      </c>
      <c r="I84" s="27">
        <v>1</v>
      </c>
      <c r="J84" s="25">
        <f t="shared" si="158"/>
        <v>0</v>
      </c>
      <c r="K84" s="23">
        <f t="shared" si="159"/>
        <v>0</v>
      </c>
      <c r="L84" s="26">
        <f t="shared" ref="L84:L87" si="161">+F84+I84</f>
        <v>1</v>
      </c>
      <c r="M84" s="26"/>
      <c r="N84" s="51"/>
      <c r="O84" s="26">
        <f>SUM(J84:L84)</f>
        <v>1</v>
      </c>
      <c r="P84" s="26"/>
      <c r="Q84" s="26"/>
      <c r="R84" s="26"/>
      <c r="S84" s="192"/>
      <c r="T84" s="25">
        <f t="shared" si="155"/>
        <v>0</v>
      </c>
      <c r="U84" s="23">
        <f t="shared" si="156"/>
        <v>0</v>
      </c>
      <c r="V84" s="26">
        <f t="shared" si="157"/>
        <v>4</v>
      </c>
      <c r="W84" s="29">
        <f t="shared" si="160"/>
        <v>4</v>
      </c>
      <c r="X84" s="170"/>
    </row>
    <row r="85" spans="2:24" x14ac:dyDescent="0.25">
      <c r="B85" s="167"/>
      <c r="C85" s="24" t="s">
        <v>105</v>
      </c>
      <c r="D85" s="28">
        <v>0</v>
      </c>
      <c r="E85" s="24">
        <v>0</v>
      </c>
      <c r="F85" s="27">
        <v>0</v>
      </c>
      <c r="G85" s="28">
        <v>0</v>
      </c>
      <c r="H85" s="24">
        <v>0</v>
      </c>
      <c r="I85" s="27">
        <v>1</v>
      </c>
      <c r="J85" s="25">
        <f t="shared" si="158"/>
        <v>0</v>
      </c>
      <c r="K85" s="23">
        <f t="shared" si="159"/>
        <v>0</v>
      </c>
      <c r="L85" s="26">
        <f t="shared" si="161"/>
        <v>1</v>
      </c>
      <c r="M85" s="26"/>
      <c r="N85" s="51"/>
      <c r="O85" s="26"/>
      <c r="P85" s="26">
        <f>SUM(J85:L85)</f>
        <v>1</v>
      </c>
      <c r="Q85" s="26"/>
      <c r="R85" s="26"/>
      <c r="S85" s="192"/>
      <c r="T85" s="25">
        <f t="shared" si="155"/>
        <v>0</v>
      </c>
      <c r="U85" s="23">
        <f t="shared" si="156"/>
        <v>0</v>
      </c>
      <c r="V85" s="26">
        <f t="shared" si="157"/>
        <v>4</v>
      </c>
      <c r="W85" s="29">
        <f t="shared" si="160"/>
        <v>4</v>
      </c>
      <c r="X85" s="170"/>
    </row>
    <row r="86" spans="2:24" x14ac:dyDescent="0.25">
      <c r="B86" s="167"/>
      <c r="C86" s="24" t="s">
        <v>150</v>
      </c>
      <c r="D86" s="28">
        <v>0</v>
      </c>
      <c r="E86" s="24">
        <v>0</v>
      </c>
      <c r="F86" s="27">
        <v>0</v>
      </c>
      <c r="G86" s="28">
        <v>0</v>
      </c>
      <c r="H86" s="24">
        <v>0</v>
      </c>
      <c r="I86" s="27">
        <v>0</v>
      </c>
      <c r="J86" s="25">
        <f t="shared" si="158"/>
        <v>0</v>
      </c>
      <c r="K86" s="23">
        <f t="shared" si="159"/>
        <v>0</v>
      </c>
      <c r="L86" s="26">
        <f t="shared" si="161"/>
        <v>0</v>
      </c>
      <c r="M86" s="26"/>
      <c r="N86" s="51"/>
      <c r="O86" s="26"/>
      <c r="P86" s="26"/>
      <c r="Q86" s="26">
        <f>SUM(J86:L86)</f>
        <v>0</v>
      </c>
      <c r="R86" s="26"/>
      <c r="S86" s="192"/>
      <c r="T86" s="25">
        <f t="shared" si="155"/>
        <v>0</v>
      </c>
      <c r="U86" s="23">
        <f t="shared" si="156"/>
        <v>0</v>
      </c>
      <c r="V86" s="26">
        <f t="shared" si="157"/>
        <v>0</v>
      </c>
      <c r="W86" s="29">
        <f t="shared" si="160"/>
        <v>0</v>
      </c>
      <c r="X86" s="170"/>
    </row>
    <row r="87" spans="2:24" x14ac:dyDescent="0.25">
      <c r="B87" s="167"/>
      <c r="C87" s="24" t="s">
        <v>129</v>
      </c>
      <c r="D87" s="28">
        <v>0</v>
      </c>
      <c r="E87" s="24">
        <v>0</v>
      </c>
      <c r="F87" s="27">
        <v>0</v>
      </c>
      <c r="G87" s="28">
        <v>0</v>
      </c>
      <c r="H87" s="24">
        <v>0</v>
      </c>
      <c r="I87" s="27">
        <v>0</v>
      </c>
      <c r="J87" s="25">
        <f t="shared" si="158"/>
        <v>0</v>
      </c>
      <c r="K87" s="23">
        <f t="shared" si="159"/>
        <v>0</v>
      </c>
      <c r="L87" s="26">
        <f t="shared" si="161"/>
        <v>0</v>
      </c>
      <c r="M87" s="26"/>
      <c r="N87" s="51"/>
      <c r="O87" s="26"/>
      <c r="P87" s="26"/>
      <c r="Q87" s="26"/>
      <c r="R87" s="26">
        <f>SUM(J87:L87)</f>
        <v>0</v>
      </c>
      <c r="S87" s="192"/>
      <c r="T87" s="25">
        <f t="shared" si="155"/>
        <v>0</v>
      </c>
      <c r="U87" s="23">
        <f t="shared" si="156"/>
        <v>0</v>
      </c>
      <c r="V87" s="26">
        <f t="shared" si="157"/>
        <v>0</v>
      </c>
      <c r="W87" s="29">
        <f t="shared" si="160"/>
        <v>0</v>
      </c>
      <c r="X87" s="170"/>
    </row>
    <row r="88" spans="2:24" ht="15.75" thickBot="1" x14ac:dyDescent="0.3">
      <c r="B88" s="168"/>
      <c r="C88" s="36" t="s">
        <v>156</v>
      </c>
      <c r="D88" s="37">
        <f>SUM(D82:D87)</f>
        <v>0</v>
      </c>
      <c r="E88" s="38">
        <f t="shared" ref="E88" si="162">SUM(E82:E87)</f>
        <v>0</v>
      </c>
      <c r="F88" s="39">
        <f t="shared" ref="F88" si="163">SUM(F82:F87)</f>
        <v>0</v>
      </c>
      <c r="G88" s="37">
        <f t="shared" ref="G88" si="164">SUM(G82:G87)</f>
        <v>0</v>
      </c>
      <c r="H88" s="38">
        <f t="shared" ref="H88" si="165">SUM(H82:H87)</f>
        <v>0</v>
      </c>
      <c r="I88" s="39">
        <f t="shared" ref="I88" si="166">SUM(I82:I87)</f>
        <v>2</v>
      </c>
      <c r="J88" s="37">
        <f>SUM(J82:J87)</f>
        <v>0</v>
      </c>
      <c r="K88" s="38">
        <f t="shared" ref="K88" si="167">SUM(K82:K87)</f>
        <v>0</v>
      </c>
      <c r="L88" s="39">
        <f t="shared" ref="L88" si="168">SUM(L82:L87)</f>
        <v>2</v>
      </c>
      <c r="M88" s="39"/>
      <c r="N88" s="52"/>
      <c r="O88" s="39"/>
      <c r="P88" s="39"/>
      <c r="Q88" s="39"/>
      <c r="R88" s="39"/>
      <c r="S88" s="193"/>
      <c r="T88" s="37">
        <f t="shared" si="154"/>
        <v>0</v>
      </c>
      <c r="U88" s="38">
        <f t="shared" si="154"/>
        <v>0</v>
      </c>
      <c r="V88" s="39">
        <f t="shared" si="154"/>
        <v>8</v>
      </c>
      <c r="W88" s="34"/>
      <c r="X88" s="171"/>
    </row>
    <row r="89" spans="2:24" x14ac:dyDescent="0.25">
      <c r="B89" s="166" t="s">
        <v>160</v>
      </c>
      <c r="C89" s="32" t="s">
        <v>147</v>
      </c>
      <c r="D89" s="25">
        <v>0</v>
      </c>
      <c r="E89" s="23">
        <v>0</v>
      </c>
      <c r="F89" s="26">
        <v>0</v>
      </c>
      <c r="G89" s="25">
        <v>0</v>
      </c>
      <c r="H89" s="23">
        <v>0</v>
      </c>
      <c r="I89" s="26">
        <v>0</v>
      </c>
      <c r="J89" s="30">
        <f>+D89+G89</f>
        <v>0</v>
      </c>
      <c r="K89" s="23">
        <f>+E89+H89</f>
        <v>0</v>
      </c>
      <c r="L89" s="26">
        <f>+F89+I89</f>
        <v>0</v>
      </c>
      <c r="M89" s="26">
        <f>SUM(J89:L89)</f>
        <v>0</v>
      </c>
      <c r="N89" s="51"/>
      <c r="O89" s="26"/>
      <c r="P89" s="26"/>
      <c r="Q89" s="26"/>
      <c r="R89" s="26"/>
      <c r="S89" s="199">
        <f>SUM(J89:L94)</f>
        <v>1</v>
      </c>
      <c r="T89" s="30">
        <f t="shared" ref="T89:T94" si="169">10*J89</f>
        <v>0</v>
      </c>
      <c r="U89" s="32">
        <f t="shared" ref="U89:U94" si="170">7*K89</f>
        <v>0</v>
      </c>
      <c r="V89" s="31">
        <f t="shared" ref="V89:V94" si="171">4*L89</f>
        <v>0</v>
      </c>
      <c r="W89" s="33">
        <f>SUM(T89:V89)</f>
        <v>0</v>
      </c>
      <c r="X89" s="169">
        <f>SUM(W89:W94)</f>
        <v>10</v>
      </c>
    </row>
    <row r="90" spans="2:24" x14ac:dyDescent="0.25">
      <c r="B90" s="167"/>
      <c r="C90" s="24" t="s">
        <v>148</v>
      </c>
      <c r="D90" s="28">
        <v>0</v>
      </c>
      <c r="E90" s="24">
        <v>0</v>
      </c>
      <c r="F90" s="27">
        <v>0</v>
      </c>
      <c r="G90" s="28">
        <v>0</v>
      </c>
      <c r="H90" s="24">
        <v>0</v>
      </c>
      <c r="I90" s="27">
        <v>0</v>
      </c>
      <c r="J90" s="25">
        <f t="shared" ref="J90:J94" si="172">+D90+G90</f>
        <v>0</v>
      </c>
      <c r="K90" s="23">
        <f t="shared" ref="K90:K94" si="173">+E90+H90</f>
        <v>0</v>
      </c>
      <c r="L90" s="26">
        <f>+F90+I90</f>
        <v>0</v>
      </c>
      <c r="M90" s="26"/>
      <c r="N90" s="51">
        <f>SUM(J90:L90)</f>
        <v>0</v>
      </c>
      <c r="O90" s="26"/>
      <c r="P90" s="26"/>
      <c r="Q90" s="26"/>
      <c r="R90" s="26"/>
      <c r="S90" s="192"/>
      <c r="T90" s="25">
        <f t="shared" si="169"/>
        <v>0</v>
      </c>
      <c r="U90" s="23">
        <f t="shared" si="170"/>
        <v>0</v>
      </c>
      <c r="V90" s="26">
        <f t="shared" si="171"/>
        <v>0</v>
      </c>
      <c r="W90" s="29">
        <f t="shared" ref="W90:W94" si="174">SUM(T90:V90)</f>
        <v>0</v>
      </c>
      <c r="X90" s="170"/>
    </row>
    <row r="91" spans="2:24" x14ac:dyDescent="0.25">
      <c r="B91" s="167"/>
      <c r="C91" s="24" t="s">
        <v>149</v>
      </c>
      <c r="D91" s="28">
        <v>1</v>
      </c>
      <c r="E91" s="24">
        <v>0</v>
      </c>
      <c r="F91" s="27">
        <v>0</v>
      </c>
      <c r="G91" s="28">
        <v>0</v>
      </c>
      <c r="H91" s="24">
        <v>0</v>
      </c>
      <c r="I91" s="27">
        <v>0</v>
      </c>
      <c r="J91" s="25">
        <f t="shared" si="172"/>
        <v>1</v>
      </c>
      <c r="K91" s="23">
        <f t="shared" si="173"/>
        <v>0</v>
      </c>
      <c r="L91" s="26">
        <f t="shared" ref="L91:L94" si="175">+F91+I91</f>
        <v>0</v>
      </c>
      <c r="M91" s="26"/>
      <c r="N91" s="51"/>
      <c r="O91" s="26">
        <f>SUM(J91:L91)</f>
        <v>1</v>
      </c>
      <c r="P91" s="26"/>
      <c r="Q91" s="26"/>
      <c r="R91" s="26"/>
      <c r="S91" s="192"/>
      <c r="T91" s="25">
        <f t="shared" si="169"/>
        <v>10</v>
      </c>
      <c r="U91" s="23">
        <f t="shared" si="170"/>
        <v>0</v>
      </c>
      <c r="V91" s="26">
        <f t="shared" si="171"/>
        <v>0</v>
      </c>
      <c r="W91" s="29">
        <f t="shared" si="174"/>
        <v>10</v>
      </c>
      <c r="X91" s="170"/>
    </row>
    <row r="92" spans="2:24" x14ac:dyDescent="0.25">
      <c r="B92" s="167"/>
      <c r="C92" s="24" t="s">
        <v>105</v>
      </c>
      <c r="D92" s="28">
        <v>0</v>
      </c>
      <c r="E92" s="24">
        <v>0</v>
      </c>
      <c r="F92" s="27">
        <v>0</v>
      </c>
      <c r="G92" s="28">
        <v>0</v>
      </c>
      <c r="H92" s="24">
        <v>0</v>
      </c>
      <c r="I92" s="27">
        <v>0</v>
      </c>
      <c r="J92" s="25">
        <f t="shared" si="172"/>
        <v>0</v>
      </c>
      <c r="K92" s="23">
        <f t="shared" si="173"/>
        <v>0</v>
      </c>
      <c r="L92" s="26">
        <f t="shared" si="175"/>
        <v>0</v>
      </c>
      <c r="M92" s="26"/>
      <c r="N92" s="51"/>
      <c r="O92" s="26"/>
      <c r="P92" s="26">
        <f>SUM(J92:L92)</f>
        <v>0</v>
      </c>
      <c r="Q92" s="26"/>
      <c r="R92" s="26"/>
      <c r="S92" s="192"/>
      <c r="T92" s="25">
        <f t="shared" si="169"/>
        <v>0</v>
      </c>
      <c r="U92" s="23">
        <f t="shared" si="170"/>
        <v>0</v>
      </c>
      <c r="V92" s="26">
        <f t="shared" si="171"/>
        <v>0</v>
      </c>
      <c r="W92" s="29">
        <f t="shared" si="174"/>
        <v>0</v>
      </c>
      <c r="X92" s="170"/>
    </row>
    <row r="93" spans="2:24" x14ac:dyDescent="0.25">
      <c r="B93" s="167"/>
      <c r="C93" s="24" t="s">
        <v>150</v>
      </c>
      <c r="D93" s="28">
        <v>0</v>
      </c>
      <c r="E93" s="24">
        <v>0</v>
      </c>
      <c r="F93" s="27">
        <v>0</v>
      </c>
      <c r="G93" s="28">
        <v>0</v>
      </c>
      <c r="H93" s="24">
        <v>0</v>
      </c>
      <c r="I93" s="27">
        <v>0</v>
      </c>
      <c r="J93" s="25">
        <f t="shared" si="172"/>
        <v>0</v>
      </c>
      <c r="K93" s="23">
        <f t="shared" si="173"/>
        <v>0</v>
      </c>
      <c r="L93" s="26">
        <f t="shared" si="175"/>
        <v>0</v>
      </c>
      <c r="M93" s="26"/>
      <c r="N93" s="51"/>
      <c r="O93" s="26"/>
      <c r="P93" s="26"/>
      <c r="Q93" s="26">
        <f>SUM(J93:L93)</f>
        <v>0</v>
      </c>
      <c r="R93" s="26"/>
      <c r="S93" s="192"/>
      <c r="T93" s="25">
        <f t="shared" si="169"/>
        <v>0</v>
      </c>
      <c r="U93" s="23">
        <f t="shared" si="170"/>
        <v>0</v>
      </c>
      <c r="V93" s="26">
        <f t="shared" si="171"/>
        <v>0</v>
      </c>
      <c r="W93" s="29">
        <f t="shared" si="174"/>
        <v>0</v>
      </c>
      <c r="X93" s="170"/>
    </row>
    <row r="94" spans="2:24" x14ac:dyDescent="0.25">
      <c r="B94" s="167"/>
      <c r="C94" s="24" t="s">
        <v>129</v>
      </c>
      <c r="D94" s="28">
        <v>0</v>
      </c>
      <c r="E94" s="24">
        <v>0</v>
      </c>
      <c r="F94" s="27">
        <v>0</v>
      </c>
      <c r="G94" s="28">
        <v>0</v>
      </c>
      <c r="H94" s="24">
        <v>0</v>
      </c>
      <c r="I94" s="27">
        <v>0</v>
      </c>
      <c r="J94" s="25">
        <f t="shared" si="172"/>
        <v>0</v>
      </c>
      <c r="K94" s="23">
        <f t="shared" si="173"/>
        <v>0</v>
      </c>
      <c r="L94" s="26">
        <f t="shared" si="175"/>
        <v>0</v>
      </c>
      <c r="M94" s="26"/>
      <c r="N94" s="51"/>
      <c r="O94" s="26"/>
      <c r="P94" s="26"/>
      <c r="Q94" s="26"/>
      <c r="R94" s="26">
        <f>SUM(J94:L94)</f>
        <v>0</v>
      </c>
      <c r="S94" s="192"/>
      <c r="T94" s="25">
        <f t="shared" si="169"/>
        <v>0</v>
      </c>
      <c r="U94" s="23">
        <f t="shared" si="170"/>
        <v>0</v>
      </c>
      <c r="V94" s="26">
        <f t="shared" si="171"/>
        <v>0</v>
      </c>
      <c r="W94" s="29">
        <f t="shared" si="174"/>
        <v>0</v>
      </c>
      <c r="X94" s="170"/>
    </row>
    <row r="95" spans="2:24" ht="15.75" thickBot="1" x14ac:dyDescent="0.3">
      <c r="B95" s="168"/>
      <c r="C95" s="36" t="s">
        <v>156</v>
      </c>
      <c r="D95" s="37">
        <f>SUM(D89:D94)</f>
        <v>1</v>
      </c>
      <c r="E95" s="38">
        <f t="shared" ref="E95" si="176">SUM(E89:E94)</f>
        <v>0</v>
      </c>
      <c r="F95" s="39">
        <f t="shared" ref="F95" si="177">SUM(F89:F94)</f>
        <v>0</v>
      </c>
      <c r="G95" s="37">
        <f t="shared" ref="G95" si="178">SUM(G89:G94)</f>
        <v>0</v>
      </c>
      <c r="H95" s="38">
        <f t="shared" ref="H95" si="179">SUM(H89:H94)</f>
        <v>0</v>
      </c>
      <c r="I95" s="39">
        <f t="shared" ref="I95" si="180">SUM(I89:I94)</f>
        <v>0</v>
      </c>
      <c r="J95" s="37">
        <f>SUM(J89:J94)</f>
        <v>1</v>
      </c>
      <c r="K95" s="38">
        <f t="shared" ref="K95" si="181">SUM(K89:K94)</f>
        <v>0</v>
      </c>
      <c r="L95" s="39">
        <f t="shared" ref="L95" si="182">SUM(L89:L94)</f>
        <v>0</v>
      </c>
      <c r="M95" s="39"/>
      <c r="N95" s="52"/>
      <c r="O95" s="39"/>
      <c r="P95" s="39"/>
      <c r="Q95" s="39"/>
      <c r="R95" s="39"/>
      <c r="S95" s="193"/>
      <c r="T95" s="37">
        <f t="shared" si="154"/>
        <v>10</v>
      </c>
      <c r="U95" s="38">
        <f t="shared" si="154"/>
        <v>0</v>
      </c>
      <c r="V95" s="39">
        <f t="shared" si="154"/>
        <v>0</v>
      </c>
      <c r="W95" s="34"/>
      <c r="X95" s="171"/>
    </row>
    <row r="96" spans="2:24" x14ac:dyDescent="0.25">
      <c r="B96" s="166" t="s">
        <v>165</v>
      </c>
      <c r="C96" s="32" t="s">
        <v>147</v>
      </c>
      <c r="D96" s="25">
        <v>0</v>
      </c>
      <c r="E96" s="23">
        <v>0</v>
      </c>
      <c r="F96" s="26">
        <v>0</v>
      </c>
      <c r="G96" s="25">
        <v>0</v>
      </c>
      <c r="H96" s="23">
        <v>0</v>
      </c>
      <c r="I96" s="26">
        <v>0</v>
      </c>
      <c r="J96" s="30">
        <f>+D96+G96</f>
        <v>0</v>
      </c>
      <c r="K96" s="23">
        <f>+E96+H96</f>
        <v>0</v>
      </c>
      <c r="L96" s="26">
        <f>+F96+I96</f>
        <v>0</v>
      </c>
      <c r="M96" s="26">
        <f>SUM(J96:L96)</f>
        <v>0</v>
      </c>
      <c r="N96" s="51"/>
      <c r="O96" s="26"/>
      <c r="P96" s="26"/>
      <c r="Q96" s="26"/>
      <c r="R96" s="26"/>
      <c r="S96" s="199">
        <f>SUM(J96:L101)</f>
        <v>2</v>
      </c>
      <c r="T96" s="30">
        <f t="shared" ref="T96:T101" si="183">10*J96</f>
        <v>0</v>
      </c>
      <c r="U96" s="32">
        <f t="shared" ref="U96:U101" si="184">7*K96</f>
        <v>0</v>
      </c>
      <c r="V96" s="31">
        <f t="shared" ref="V96:V101" si="185">4*L96</f>
        <v>0</v>
      </c>
      <c r="W96" s="33">
        <f>SUM(T96:V96)</f>
        <v>0</v>
      </c>
      <c r="X96" s="169">
        <f>SUM(W96:W101)</f>
        <v>15</v>
      </c>
    </row>
    <row r="97" spans="2:24" x14ac:dyDescent="0.25">
      <c r="B97" s="167"/>
      <c r="C97" s="24" t="s">
        <v>148</v>
      </c>
      <c r="D97" s="28">
        <v>0</v>
      </c>
      <c r="E97" s="24">
        <v>0</v>
      </c>
      <c r="F97" s="27">
        <v>0</v>
      </c>
      <c r="G97" s="28">
        <v>0</v>
      </c>
      <c r="H97" s="24">
        <v>1</v>
      </c>
      <c r="I97" s="27">
        <v>0</v>
      </c>
      <c r="J97" s="25">
        <f t="shared" ref="J97:J101" si="186">+D97+G97</f>
        <v>0</v>
      </c>
      <c r="K97" s="23">
        <f t="shared" ref="K97:K101" si="187">+E97+H97</f>
        <v>1</v>
      </c>
      <c r="L97" s="26">
        <f>+F97+I97</f>
        <v>0</v>
      </c>
      <c r="M97" s="26"/>
      <c r="N97" s="51">
        <f>SUM(J97:L97)</f>
        <v>1</v>
      </c>
      <c r="O97" s="26"/>
      <c r="P97" s="26"/>
      <c r="Q97" s="26"/>
      <c r="R97" s="26"/>
      <c r="S97" s="192"/>
      <c r="T97" s="25">
        <f t="shared" si="183"/>
        <v>0</v>
      </c>
      <c r="U97" s="23">
        <f t="shared" si="184"/>
        <v>7</v>
      </c>
      <c r="V97" s="26">
        <f t="shared" si="185"/>
        <v>0</v>
      </c>
      <c r="W97" s="29">
        <f t="shared" ref="W97:W101" si="188">SUM(T97:V97)</f>
        <v>7</v>
      </c>
      <c r="X97" s="170"/>
    </row>
    <row r="98" spans="2:24" x14ac:dyDescent="0.25">
      <c r="B98" s="167"/>
      <c r="C98" s="24" t="s">
        <v>149</v>
      </c>
      <c r="D98" s="28">
        <v>0</v>
      </c>
      <c r="E98" s="24">
        <v>0</v>
      </c>
      <c r="F98" s="27">
        <v>0</v>
      </c>
      <c r="G98" s="28">
        <v>0</v>
      </c>
      <c r="H98" s="24">
        <v>0</v>
      </c>
      <c r="I98" s="27">
        <v>0</v>
      </c>
      <c r="J98" s="25">
        <f t="shared" si="186"/>
        <v>0</v>
      </c>
      <c r="K98" s="23">
        <f t="shared" si="187"/>
        <v>0</v>
      </c>
      <c r="L98" s="26">
        <f t="shared" ref="L98:L101" si="189">+F98+I98</f>
        <v>0</v>
      </c>
      <c r="M98" s="26"/>
      <c r="N98" s="51"/>
      <c r="O98" s="26">
        <f>SUM(J98:L98)</f>
        <v>0</v>
      </c>
      <c r="P98" s="26"/>
      <c r="Q98" s="26"/>
      <c r="R98" s="26"/>
      <c r="S98" s="192"/>
      <c r="T98" s="25">
        <f t="shared" si="183"/>
        <v>0</v>
      </c>
      <c r="U98" s="23">
        <f t="shared" si="184"/>
        <v>0</v>
      </c>
      <c r="V98" s="26">
        <f t="shared" si="185"/>
        <v>0</v>
      </c>
      <c r="W98" s="29">
        <f t="shared" si="188"/>
        <v>0</v>
      </c>
      <c r="X98" s="170"/>
    </row>
    <row r="99" spans="2:24" x14ac:dyDescent="0.25">
      <c r="B99" s="167"/>
      <c r="C99" s="24" t="s">
        <v>105</v>
      </c>
      <c r="D99" s="28">
        <v>0</v>
      </c>
      <c r="E99" s="24">
        <v>0</v>
      </c>
      <c r="F99" s="27">
        <v>1</v>
      </c>
      <c r="G99" s="28">
        <v>0</v>
      </c>
      <c r="H99" s="24">
        <v>0</v>
      </c>
      <c r="I99" s="27">
        <v>0</v>
      </c>
      <c r="J99" s="25">
        <f t="shared" si="186"/>
        <v>0</v>
      </c>
      <c r="K99" s="23">
        <f t="shared" si="187"/>
        <v>0</v>
      </c>
      <c r="L99" s="26">
        <f t="shared" si="189"/>
        <v>1</v>
      </c>
      <c r="M99" s="26"/>
      <c r="N99" s="51"/>
      <c r="O99" s="26"/>
      <c r="P99" s="26">
        <f>SUM(J99:L99)</f>
        <v>1</v>
      </c>
      <c r="Q99" s="26"/>
      <c r="R99" s="26"/>
      <c r="S99" s="192"/>
      <c r="T99" s="25">
        <f t="shared" si="183"/>
        <v>0</v>
      </c>
      <c r="U99" s="23">
        <f t="shared" si="184"/>
        <v>0</v>
      </c>
      <c r="V99" s="26">
        <f>(4*L99)+4</f>
        <v>8</v>
      </c>
      <c r="W99" s="29">
        <f t="shared" si="188"/>
        <v>8</v>
      </c>
      <c r="X99" s="170"/>
    </row>
    <row r="100" spans="2:24" x14ac:dyDescent="0.25">
      <c r="B100" s="167"/>
      <c r="C100" s="24" t="s">
        <v>150</v>
      </c>
      <c r="D100" s="28">
        <v>0</v>
      </c>
      <c r="E100" s="24">
        <v>0</v>
      </c>
      <c r="F100" s="27">
        <v>0</v>
      </c>
      <c r="G100" s="28">
        <v>0</v>
      </c>
      <c r="H100" s="24">
        <v>0</v>
      </c>
      <c r="I100" s="27">
        <v>0</v>
      </c>
      <c r="J100" s="25">
        <f t="shared" si="186"/>
        <v>0</v>
      </c>
      <c r="K100" s="23">
        <f t="shared" si="187"/>
        <v>0</v>
      </c>
      <c r="L100" s="26">
        <f t="shared" si="189"/>
        <v>0</v>
      </c>
      <c r="M100" s="26"/>
      <c r="N100" s="51"/>
      <c r="O100" s="26"/>
      <c r="P100" s="26"/>
      <c r="Q100" s="26">
        <f>SUM(J100:L100)</f>
        <v>0</v>
      </c>
      <c r="R100" s="26"/>
      <c r="S100" s="192"/>
      <c r="T100" s="25">
        <f t="shared" si="183"/>
        <v>0</v>
      </c>
      <c r="U100" s="23">
        <f t="shared" si="184"/>
        <v>0</v>
      </c>
      <c r="V100" s="26">
        <f t="shared" si="185"/>
        <v>0</v>
      </c>
      <c r="W100" s="29">
        <f t="shared" si="188"/>
        <v>0</v>
      </c>
      <c r="X100" s="170"/>
    </row>
    <row r="101" spans="2:24" x14ac:dyDescent="0.25">
      <c r="B101" s="167"/>
      <c r="C101" s="24" t="s">
        <v>129</v>
      </c>
      <c r="D101" s="28">
        <v>0</v>
      </c>
      <c r="E101" s="24">
        <v>0</v>
      </c>
      <c r="F101" s="27">
        <v>0</v>
      </c>
      <c r="G101" s="28">
        <v>0</v>
      </c>
      <c r="H101" s="24">
        <v>0</v>
      </c>
      <c r="I101" s="27">
        <v>0</v>
      </c>
      <c r="J101" s="25">
        <f t="shared" si="186"/>
        <v>0</v>
      </c>
      <c r="K101" s="23">
        <f t="shared" si="187"/>
        <v>0</v>
      </c>
      <c r="L101" s="26">
        <f t="shared" si="189"/>
        <v>0</v>
      </c>
      <c r="M101" s="26"/>
      <c r="N101" s="51"/>
      <c r="O101" s="26"/>
      <c r="P101" s="26"/>
      <c r="Q101" s="26"/>
      <c r="R101" s="26">
        <f>SUM(J101:L101)</f>
        <v>0</v>
      </c>
      <c r="S101" s="192"/>
      <c r="T101" s="25">
        <f t="shared" si="183"/>
        <v>0</v>
      </c>
      <c r="U101" s="23">
        <f t="shared" si="184"/>
        <v>0</v>
      </c>
      <c r="V101" s="26">
        <f t="shared" si="185"/>
        <v>0</v>
      </c>
      <c r="W101" s="29">
        <f t="shared" si="188"/>
        <v>0</v>
      </c>
      <c r="X101" s="170"/>
    </row>
    <row r="102" spans="2:24" ht="15.75" thickBot="1" x14ac:dyDescent="0.3">
      <c r="B102" s="168"/>
      <c r="C102" s="36" t="s">
        <v>156</v>
      </c>
      <c r="D102" s="37">
        <f>SUM(D96:D101)</f>
        <v>0</v>
      </c>
      <c r="E102" s="38">
        <f t="shared" ref="E102" si="190">SUM(E96:E101)</f>
        <v>0</v>
      </c>
      <c r="F102" s="39">
        <f t="shared" ref="F102" si="191">SUM(F96:F101)</f>
        <v>1</v>
      </c>
      <c r="G102" s="37">
        <f t="shared" ref="G102" si="192">SUM(G96:G101)</f>
        <v>0</v>
      </c>
      <c r="H102" s="38">
        <f t="shared" ref="H102" si="193">SUM(H96:H101)</f>
        <v>1</v>
      </c>
      <c r="I102" s="39">
        <f t="shared" ref="I102" si="194">SUM(I96:I101)</f>
        <v>0</v>
      </c>
      <c r="J102" s="37">
        <f>SUM(J96:J101)</f>
        <v>0</v>
      </c>
      <c r="K102" s="38">
        <f t="shared" ref="K102" si="195">SUM(K96:K101)</f>
        <v>1</v>
      </c>
      <c r="L102" s="39">
        <f t="shared" ref="L102" si="196">SUM(L96:L101)</f>
        <v>1</v>
      </c>
      <c r="M102" s="39"/>
      <c r="N102" s="52"/>
      <c r="O102" s="39"/>
      <c r="P102" s="39"/>
      <c r="Q102" s="39"/>
      <c r="R102" s="39"/>
      <c r="S102" s="193"/>
      <c r="T102" s="37">
        <f t="shared" ref="T102:V116" si="197">SUM(T96:T101)</f>
        <v>0</v>
      </c>
      <c r="U102" s="38">
        <f t="shared" si="197"/>
        <v>7</v>
      </c>
      <c r="V102" s="39">
        <f t="shared" si="197"/>
        <v>8</v>
      </c>
      <c r="W102" s="34"/>
      <c r="X102" s="171"/>
    </row>
    <row r="103" spans="2:24" x14ac:dyDescent="0.25">
      <c r="B103" s="166" t="s">
        <v>169</v>
      </c>
      <c r="C103" s="32" t="s">
        <v>147</v>
      </c>
      <c r="D103" s="30">
        <v>0</v>
      </c>
      <c r="E103" s="32">
        <v>0</v>
      </c>
      <c r="F103" s="31">
        <v>0</v>
      </c>
      <c r="G103" s="30">
        <v>0</v>
      </c>
      <c r="H103" s="32">
        <v>0</v>
      </c>
      <c r="I103" s="31">
        <v>0</v>
      </c>
      <c r="J103" s="30">
        <f t="shared" ref="J103:L108" si="198">+D103+G103</f>
        <v>0</v>
      </c>
      <c r="K103" s="32">
        <f t="shared" si="198"/>
        <v>0</v>
      </c>
      <c r="L103" s="31">
        <f t="shared" si="198"/>
        <v>0</v>
      </c>
      <c r="M103" s="26">
        <f>SUM(J103:L103)</f>
        <v>0</v>
      </c>
      <c r="N103" s="51"/>
      <c r="O103" s="26"/>
      <c r="P103" s="26"/>
      <c r="Q103" s="26"/>
      <c r="R103" s="26"/>
      <c r="S103" s="199">
        <f>SUM(J103:L108)</f>
        <v>2</v>
      </c>
      <c r="T103" s="30">
        <f t="shared" ref="T103:T108" si="199">10*J103</f>
        <v>0</v>
      </c>
      <c r="U103" s="32">
        <f t="shared" ref="U103:U108" si="200">7*K103</f>
        <v>0</v>
      </c>
      <c r="V103" s="31">
        <f t="shared" ref="V103:V108" si="201">4*L103</f>
        <v>0</v>
      </c>
      <c r="W103" s="33">
        <f t="shared" ref="W103:W108" si="202">SUM(T103:V103)</f>
        <v>0</v>
      </c>
      <c r="X103" s="169">
        <f>SUM(W103:W108)</f>
        <v>20</v>
      </c>
    </row>
    <row r="104" spans="2:24" x14ac:dyDescent="0.25">
      <c r="B104" s="167"/>
      <c r="C104" s="24" t="s">
        <v>148</v>
      </c>
      <c r="D104" s="28">
        <v>2</v>
      </c>
      <c r="E104" s="24">
        <v>0</v>
      </c>
      <c r="F104" s="27">
        <v>0</v>
      </c>
      <c r="G104" s="28">
        <v>0</v>
      </c>
      <c r="H104" s="24">
        <v>0</v>
      </c>
      <c r="I104" s="27">
        <v>0</v>
      </c>
      <c r="J104" s="25">
        <f t="shared" si="198"/>
        <v>2</v>
      </c>
      <c r="K104" s="23">
        <f t="shared" si="198"/>
        <v>0</v>
      </c>
      <c r="L104" s="26">
        <f t="shared" si="198"/>
        <v>0</v>
      </c>
      <c r="M104" s="26"/>
      <c r="N104" s="51">
        <f>SUM(J104:L104)</f>
        <v>2</v>
      </c>
      <c r="O104" s="26"/>
      <c r="P104" s="26"/>
      <c r="Q104" s="26"/>
      <c r="R104" s="26"/>
      <c r="S104" s="192"/>
      <c r="T104" s="25">
        <f t="shared" si="199"/>
        <v>20</v>
      </c>
      <c r="U104" s="23">
        <f t="shared" si="200"/>
        <v>0</v>
      </c>
      <c r="V104" s="26">
        <f t="shared" si="201"/>
        <v>0</v>
      </c>
      <c r="W104" s="29">
        <f t="shared" si="202"/>
        <v>20</v>
      </c>
      <c r="X104" s="170"/>
    </row>
    <row r="105" spans="2:24" x14ac:dyDescent="0.25">
      <c r="B105" s="167"/>
      <c r="C105" s="24" t="s">
        <v>149</v>
      </c>
      <c r="D105" s="28">
        <v>0</v>
      </c>
      <c r="E105" s="24">
        <v>0</v>
      </c>
      <c r="F105" s="27">
        <v>0</v>
      </c>
      <c r="G105" s="28">
        <v>0</v>
      </c>
      <c r="H105" s="24">
        <v>0</v>
      </c>
      <c r="I105" s="27">
        <v>0</v>
      </c>
      <c r="J105" s="25">
        <f t="shared" si="198"/>
        <v>0</v>
      </c>
      <c r="K105" s="23">
        <f t="shared" si="198"/>
        <v>0</v>
      </c>
      <c r="L105" s="26">
        <f t="shared" si="198"/>
        <v>0</v>
      </c>
      <c r="M105" s="26"/>
      <c r="N105" s="51"/>
      <c r="O105" s="26">
        <f>SUM(J105:L105)</f>
        <v>0</v>
      </c>
      <c r="P105" s="26"/>
      <c r="Q105" s="26"/>
      <c r="R105" s="26"/>
      <c r="S105" s="192"/>
      <c r="T105" s="25">
        <f t="shared" si="199"/>
        <v>0</v>
      </c>
      <c r="U105" s="23">
        <f t="shared" si="200"/>
        <v>0</v>
      </c>
      <c r="V105" s="26">
        <f t="shared" si="201"/>
        <v>0</v>
      </c>
      <c r="W105" s="29">
        <f t="shared" si="202"/>
        <v>0</v>
      </c>
      <c r="X105" s="170"/>
    </row>
    <row r="106" spans="2:24" x14ac:dyDescent="0.25">
      <c r="B106" s="167"/>
      <c r="C106" s="24" t="s">
        <v>105</v>
      </c>
      <c r="D106" s="28">
        <v>0</v>
      </c>
      <c r="E106" s="24">
        <v>0</v>
      </c>
      <c r="F106" s="27">
        <v>0</v>
      </c>
      <c r="G106" s="28">
        <v>0</v>
      </c>
      <c r="H106" s="24">
        <v>0</v>
      </c>
      <c r="I106" s="27">
        <v>0</v>
      </c>
      <c r="J106" s="25">
        <f t="shared" si="198"/>
        <v>0</v>
      </c>
      <c r="K106" s="23">
        <f t="shared" si="198"/>
        <v>0</v>
      </c>
      <c r="L106" s="26">
        <f t="shared" si="198"/>
        <v>0</v>
      </c>
      <c r="M106" s="26"/>
      <c r="N106" s="51"/>
      <c r="O106" s="26"/>
      <c r="P106" s="26">
        <f>SUM(J106:L106)</f>
        <v>0</v>
      </c>
      <c r="Q106" s="26"/>
      <c r="R106" s="26"/>
      <c r="S106" s="192"/>
      <c r="T106" s="25">
        <f t="shared" si="199"/>
        <v>0</v>
      </c>
      <c r="U106" s="23">
        <f t="shared" si="200"/>
        <v>0</v>
      </c>
      <c r="V106" s="26">
        <f t="shared" si="201"/>
        <v>0</v>
      </c>
      <c r="W106" s="29">
        <f t="shared" si="202"/>
        <v>0</v>
      </c>
      <c r="X106" s="170"/>
    </row>
    <row r="107" spans="2:24" x14ac:dyDescent="0.25">
      <c r="B107" s="167"/>
      <c r="C107" s="24" t="s">
        <v>150</v>
      </c>
      <c r="D107" s="28">
        <v>0</v>
      </c>
      <c r="E107" s="24">
        <v>0</v>
      </c>
      <c r="F107" s="27">
        <v>0</v>
      </c>
      <c r="G107" s="28">
        <v>0</v>
      </c>
      <c r="H107" s="24">
        <v>0</v>
      </c>
      <c r="I107" s="27">
        <v>0</v>
      </c>
      <c r="J107" s="25">
        <f t="shared" si="198"/>
        <v>0</v>
      </c>
      <c r="K107" s="23">
        <f t="shared" si="198"/>
        <v>0</v>
      </c>
      <c r="L107" s="26">
        <f t="shared" si="198"/>
        <v>0</v>
      </c>
      <c r="M107" s="26"/>
      <c r="N107" s="51"/>
      <c r="O107" s="26"/>
      <c r="P107" s="26"/>
      <c r="Q107" s="26">
        <f>SUM(J107:L107)</f>
        <v>0</v>
      </c>
      <c r="R107" s="26"/>
      <c r="S107" s="192"/>
      <c r="T107" s="25">
        <f t="shared" si="199"/>
        <v>0</v>
      </c>
      <c r="U107" s="23">
        <f t="shared" si="200"/>
        <v>0</v>
      </c>
      <c r="V107" s="26">
        <f t="shared" si="201"/>
        <v>0</v>
      </c>
      <c r="W107" s="29">
        <f t="shared" si="202"/>
        <v>0</v>
      </c>
      <c r="X107" s="170"/>
    </row>
    <row r="108" spans="2:24" x14ac:dyDescent="0.25">
      <c r="B108" s="167"/>
      <c r="C108" s="24" t="s">
        <v>129</v>
      </c>
      <c r="D108" s="28">
        <v>0</v>
      </c>
      <c r="E108" s="24">
        <v>0</v>
      </c>
      <c r="F108" s="27">
        <v>0</v>
      </c>
      <c r="G108" s="28">
        <v>0</v>
      </c>
      <c r="H108" s="24">
        <v>0</v>
      </c>
      <c r="I108" s="27">
        <v>0</v>
      </c>
      <c r="J108" s="25">
        <f t="shared" si="198"/>
        <v>0</v>
      </c>
      <c r="K108" s="23">
        <f t="shared" si="198"/>
        <v>0</v>
      </c>
      <c r="L108" s="26">
        <f t="shared" si="198"/>
        <v>0</v>
      </c>
      <c r="M108" s="26"/>
      <c r="N108" s="51"/>
      <c r="O108" s="26"/>
      <c r="P108" s="26"/>
      <c r="Q108" s="26"/>
      <c r="R108" s="26">
        <f>SUM(J108:L108)</f>
        <v>0</v>
      </c>
      <c r="S108" s="192"/>
      <c r="T108" s="25">
        <f t="shared" si="199"/>
        <v>0</v>
      </c>
      <c r="U108" s="23">
        <f t="shared" si="200"/>
        <v>0</v>
      </c>
      <c r="V108" s="26">
        <f t="shared" si="201"/>
        <v>0</v>
      </c>
      <c r="W108" s="29">
        <f t="shared" si="202"/>
        <v>0</v>
      </c>
      <c r="X108" s="170"/>
    </row>
    <row r="109" spans="2:24" ht="15.75" thickBot="1" x14ac:dyDescent="0.3">
      <c r="B109" s="168"/>
      <c r="C109" s="38" t="s">
        <v>156</v>
      </c>
      <c r="D109" s="37">
        <f t="shared" ref="D109:L109" si="203">SUM(D103:D108)</f>
        <v>2</v>
      </c>
      <c r="E109" s="38">
        <f t="shared" si="203"/>
        <v>0</v>
      </c>
      <c r="F109" s="39">
        <f t="shared" si="203"/>
        <v>0</v>
      </c>
      <c r="G109" s="37">
        <f t="shared" si="203"/>
        <v>0</v>
      </c>
      <c r="H109" s="38">
        <f t="shared" si="203"/>
        <v>0</v>
      </c>
      <c r="I109" s="39">
        <f t="shared" si="203"/>
        <v>0</v>
      </c>
      <c r="J109" s="37">
        <f t="shared" si="203"/>
        <v>2</v>
      </c>
      <c r="K109" s="38">
        <f t="shared" si="203"/>
        <v>0</v>
      </c>
      <c r="L109" s="39">
        <f t="shared" si="203"/>
        <v>0</v>
      </c>
      <c r="M109" s="39"/>
      <c r="N109" s="52"/>
      <c r="O109" s="39"/>
      <c r="P109" s="39"/>
      <c r="Q109" s="39"/>
      <c r="R109" s="39"/>
      <c r="S109" s="192"/>
      <c r="T109" s="35">
        <f t="shared" si="197"/>
        <v>20</v>
      </c>
      <c r="U109" s="36">
        <f t="shared" si="197"/>
        <v>0</v>
      </c>
      <c r="V109" s="40">
        <f t="shared" si="197"/>
        <v>0</v>
      </c>
      <c r="W109" s="29"/>
      <c r="X109" s="171"/>
    </row>
    <row r="110" spans="2:24" x14ac:dyDescent="0.25">
      <c r="B110" s="166" t="s">
        <v>167</v>
      </c>
      <c r="C110" s="23" t="s">
        <v>147</v>
      </c>
      <c r="D110" s="25">
        <v>0</v>
      </c>
      <c r="E110" s="23">
        <v>0</v>
      </c>
      <c r="F110" s="26">
        <v>0</v>
      </c>
      <c r="G110" s="25">
        <v>0</v>
      </c>
      <c r="H110" s="23">
        <v>0</v>
      </c>
      <c r="I110" s="26">
        <v>0</v>
      </c>
      <c r="J110" s="25">
        <f>+D110+G110</f>
        <v>0</v>
      </c>
      <c r="K110" s="23">
        <f>+E110+H110</f>
        <v>0</v>
      </c>
      <c r="L110" s="26">
        <f>+F110+I110</f>
        <v>0</v>
      </c>
      <c r="M110" s="26">
        <f>SUM(J110:L110)</f>
        <v>0</v>
      </c>
      <c r="N110" s="51"/>
      <c r="O110" s="26"/>
      <c r="P110" s="26"/>
      <c r="Q110" s="26"/>
      <c r="R110" s="26"/>
      <c r="S110" s="199">
        <f>SUM(J110:L115)</f>
        <v>2</v>
      </c>
      <c r="T110" s="30">
        <f t="shared" ref="T110:T115" si="204">10*J110</f>
        <v>0</v>
      </c>
      <c r="U110" s="32">
        <f t="shared" ref="U110:U115" si="205">7*K110</f>
        <v>0</v>
      </c>
      <c r="V110" s="31">
        <f t="shared" ref="V110:V115" si="206">4*L110</f>
        <v>0</v>
      </c>
      <c r="W110" s="33">
        <f>SUM(T110:V110)</f>
        <v>0</v>
      </c>
      <c r="X110" s="169">
        <f>SUM(W110:W115)</f>
        <v>11</v>
      </c>
    </row>
    <row r="111" spans="2:24" x14ac:dyDescent="0.25">
      <c r="B111" s="167"/>
      <c r="C111" s="24" t="s">
        <v>148</v>
      </c>
      <c r="D111" s="28">
        <v>0</v>
      </c>
      <c r="E111" s="24">
        <v>0</v>
      </c>
      <c r="F111" s="27">
        <v>0</v>
      </c>
      <c r="G111" s="28">
        <v>0</v>
      </c>
      <c r="H111" s="24">
        <v>0</v>
      </c>
      <c r="I111" s="27">
        <v>0</v>
      </c>
      <c r="J111" s="25">
        <f t="shared" ref="J111:J115" si="207">+D111+G111</f>
        <v>0</v>
      </c>
      <c r="K111" s="23">
        <f t="shared" ref="K111:K115" si="208">+E111+H111</f>
        <v>0</v>
      </c>
      <c r="L111" s="26">
        <f>+F111+I111</f>
        <v>0</v>
      </c>
      <c r="M111" s="26"/>
      <c r="N111" s="51">
        <f>SUM(J111:L111)</f>
        <v>0</v>
      </c>
      <c r="O111" s="26"/>
      <c r="P111" s="26"/>
      <c r="Q111" s="26"/>
      <c r="R111" s="26"/>
      <c r="S111" s="192"/>
      <c r="T111" s="25">
        <f t="shared" si="204"/>
        <v>0</v>
      </c>
      <c r="U111" s="23">
        <f t="shared" si="205"/>
        <v>0</v>
      </c>
      <c r="V111" s="26">
        <f t="shared" si="206"/>
        <v>0</v>
      </c>
      <c r="W111" s="29">
        <f t="shared" ref="W111:W115" si="209">SUM(T111:V111)</f>
        <v>0</v>
      </c>
      <c r="X111" s="170"/>
    </row>
    <row r="112" spans="2:24" x14ac:dyDescent="0.25">
      <c r="B112" s="167"/>
      <c r="C112" s="24" t="s">
        <v>149</v>
      </c>
      <c r="D112" s="28">
        <v>0</v>
      </c>
      <c r="E112" s="24">
        <v>0</v>
      </c>
      <c r="F112" s="27">
        <v>0</v>
      </c>
      <c r="G112" s="28">
        <v>0</v>
      </c>
      <c r="H112" s="24">
        <v>0</v>
      </c>
      <c r="I112" s="27">
        <v>0</v>
      </c>
      <c r="J112" s="25">
        <f t="shared" si="207"/>
        <v>0</v>
      </c>
      <c r="K112" s="23">
        <f t="shared" si="208"/>
        <v>0</v>
      </c>
      <c r="L112" s="26">
        <f t="shared" ref="L112:L115" si="210">+F112+I112</f>
        <v>0</v>
      </c>
      <c r="M112" s="26"/>
      <c r="N112" s="51"/>
      <c r="O112" s="26">
        <f>SUM(J112:L112)</f>
        <v>0</v>
      </c>
      <c r="P112" s="26"/>
      <c r="Q112" s="26"/>
      <c r="R112" s="26"/>
      <c r="S112" s="192"/>
      <c r="T112" s="25">
        <f t="shared" si="204"/>
        <v>0</v>
      </c>
      <c r="U112" s="23">
        <f t="shared" si="205"/>
        <v>0</v>
      </c>
      <c r="V112" s="26">
        <f t="shared" si="206"/>
        <v>0</v>
      </c>
      <c r="W112" s="29">
        <f t="shared" si="209"/>
        <v>0</v>
      </c>
      <c r="X112" s="170"/>
    </row>
    <row r="113" spans="2:24" x14ac:dyDescent="0.25">
      <c r="B113" s="167"/>
      <c r="C113" s="24" t="s">
        <v>105</v>
      </c>
      <c r="D113" s="28">
        <v>0</v>
      </c>
      <c r="E113" s="24">
        <v>0</v>
      </c>
      <c r="F113" s="27">
        <v>0</v>
      </c>
      <c r="G113" s="28">
        <v>0</v>
      </c>
      <c r="H113" s="24">
        <v>0</v>
      </c>
      <c r="I113" s="27">
        <v>0</v>
      </c>
      <c r="J113" s="25">
        <f t="shared" si="207"/>
        <v>0</v>
      </c>
      <c r="K113" s="23">
        <f t="shared" si="208"/>
        <v>0</v>
      </c>
      <c r="L113" s="26">
        <f t="shared" si="210"/>
        <v>0</v>
      </c>
      <c r="M113" s="26"/>
      <c r="N113" s="51"/>
      <c r="O113" s="26"/>
      <c r="P113" s="26">
        <f>SUM(J113:L113)</f>
        <v>0</v>
      </c>
      <c r="Q113" s="26"/>
      <c r="R113" s="26"/>
      <c r="S113" s="192"/>
      <c r="T113" s="25">
        <f t="shared" si="204"/>
        <v>0</v>
      </c>
      <c r="U113" s="23">
        <f t="shared" si="205"/>
        <v>0</v>
      </c>
      <c r="V113" s="26">
        <f t="shared" si="206"/>
        <v>0</v>
      </c>
      <c r="W113" s="29">
        <f t="shared" si="209"/>
        <v>0</v>
      </c>
      <c r="X113" s="170"/>
    </row>
    <row r="114" spans="2:24" x14ac:dyDescent="0.25">
      <c r="B114" s="167"/>
      <c r="C114" s="24" t="s">
        <v>150</v>
      </c>
      <c r="D114" s="28">
        <v>0</v>
      </c>
      <c r="E114" s="24">
        <v>1</v>
      </c>
      <c r="F114" s="27">
        <v>0</v>
      </c>
      <c r="G114" s="28">
        <v>0</v>
      </c>
      <c r="H114" s="24">
        <v>0</v>
      </c>
      <c r="I114" s="27">
        <v>0</v>
      </c>
      <c r="J114" s="25">
        <f t="shared" si="207"/>
        <v>0</v>
      </c>
      <c r="K114" s="23">
        <f t="shared" si="208"/>
        <v>1</v>
      </c>
      <c r="L114" s="26">
        <f t="shared" si="210"/>
        <v>0</v>
      </c>
      <c r="M114" s="26"/>
      <c r="N114" s="51"/>
      <c r="O114" s="26"/>
      <c r="P114" s="26"/>
      <c r="Q114" s="26">
        <f>SUM(J114:L114)</f>
        <v>1</v>
      </c>
      <c r="R114" s="26"/>
      <c r="S114" s="192"/>
      <c r="T114" s="25">
        <f t="shared" si="204"/>
        <v>0</v>
      </c>
      <c r="U114" s="23">
        <f t="shared" si="205"/>
        <v>7</v>
      </c>
      <c r="V114" s="26">
        <f t="shared" si="206"/>
        <v>0</v>
      </c>
      <c r="W114" s="29">
        <f t="shared" si="209"/>
        <v>7</v>
      </c>
      <c r="X114" s="170"/>
    </row>
    <row r="115" spans="2:24" x14ac:dyDescent="0.25">
      <c r="B115" s="167"/>
      <c r="C115" s="24" t="s">
        <v>129</v>
      </c>
      <c r="D115" s="28">
        <v>0</v>
      </c>
      <c r="E115" s="24">
        <v>0</v>
      </c>
      <c r="F115" s="27">
        <v>1</v>
      </c>
      <c r="G115" s="28">
        <v>0</v>
      </c>
      <c r="H115" s="24">
        <v>0</v>
      </c>
      <c r="I115" s="27">
        <v>0</v>
      </c>
      <c r="J115" s="25">
        <f t="shared" si="207"/>
        <v>0</v>
      </c>
      <c r="K115" s="23">
        <f t="shared" si="208"/>
        <v>0</v>
      </c>
      <c r="L115" s="26">
        <f t="shared" si="210"/>
        <v>1</v>
      </c>
      <c r="M115" s="26"/>
      <c r="N115" s="51"/>
      <c r="O115" s="26"/>
      <c r="P115" s="26"/>
      <c r="Q115" s="26"/>
      <c r="R115" s="26">
        <f>SUM(J115:L115)</f>
        <v>1</v>
      </c>
      <c r="S115" s="192"/>
      <c r="T115" s="25">
        <f t="shared" si="204"/>
        <v>0</v>
      </c>
      <c r="U115" s="23">
        <f t="shared" si="205"/>
        <v>0</v>
      </c>
      <c r="V115" s="26">
        <f t="shared" si="206"/>
        <v>4</v>
      </c>
      <c r="W115" s="29">
        <f t="shared" si="209"/>
        <v>4</v>
      </c>
      <c r="X115" s="170"/>
    </row>
    <row r="116" spans="2:24" ht="15.75" thickBot="1" x14ac:dyDescent="0.3">
      <c r="B116" s="168"/>
      <c r="C116" s="36" t="s">
        <v>156</v>
      </c>
      <c r="D116" s="37">
        <f>SUM(D110:D115)</f>
        <v>0</v>
      </c>
      <c r="E116" s="38">
        <f t="shared" ref="E116" si="211">SUM(E110:E115)</f>
        <v>1</v>
      </c>
      <c r="F116" s="39">
        <f t="shared" ref="F116" si="212">SUM(F110:F115)</f>
        <v>1</v>
      </c>
      <c r="G116" s="37">
        <f t="shared" ref="G116" si="213">SUM(G110:G115)</f>
        <v>0</v>
      </c>
      <c r="H116" s="38">
        <f t="shared" ref="H116" si="214">SUM(H110:H115)</f>
        <v>0</v>
      </c>
      <c r="I116" s="39">
        <f t="shared" ref="I116" si="215">SUM(I110:I115)</f>
        <v>0</v>
      </c>
      <c r="J116" s="37">
        <f>SUM(J110:J115)</f>
        <v>0</v>
      </c>
      <c r="K116" s="38">
        <f t="shared" ref="K116" si="216">SUM(K110:K115)</f>
        <v>1</v>
      </c>
      <c r="L116" s="39">
        <f t="shared" ref="L116" si="217">SUM(L110:L115)</f>
        <v>1</v>
      </c>
      <c r="M116" s="39"/>
      <c r="N116" s="52"/>
      <c r="O116" s="39"/>
      <c r="P116" s="39"/>
      <c r="Q116" s="39"/>
      <c r="R116" s="39"/>
      <c r="S116" s="193"/>
      <c r="T116" s="37">
        <f t="shared" si="197"/>
        <v>0</v>
      </c>
      <c r="U116" s="38">
        <f t="shared" si="197"/>
        <v>7</v>
      </c>
      <c r="V116" s="39">
        <f t="shared" si="197"/>
        <v>4</v>
      </c>
      <c r="W116" s="34"/>
      <c r="X116" s="171"/>
    </row>
    <row r="117" spans="2:24" x14ac:dyDescent="0.25">
      <c r="B117" s="166" t="s">
        <v>96</v>
      </c>
      <c r="C117" s="32" t="s">
        <v>147</v>
      </c>
      <c r="D117" s="25">
        <v>0</v>
      </c>
      <c r="E117" s="23">
        <v>0</v>
      </c>
      <c r="F117" s="26">
        <v>0</v>
      </c>
      <c r="G117" s="25">
        <v>0</v>
      </c>
      <c r="H117" s="23">
        <v>0</v>
      </c>
      <c r="I117" s="26">
        <v>0</v>
      </c>
      <c r="J117" s="30">
        <f>+D117+G117</f>
        <v>0</v>
      </c>
      <c r="K117" s="23">
        <f>+E117+H117</f>
        <v>0</v>
      </c>
      <c r="L117" s="26">
        <f>+F117+I117</f>
        <v>0</v>
      </c>
      <c r="M117" s="26">
        <f>SUM(J117:L117)</f>
        <v>0</v>
      </c>
      <c r="N117" s="51"/>
      <c r="O117" s="26"/>
      <c r="P117" s="26"/>
      <c r="Q117" s="26"/>
      <c r="R117" s="26"/>
      <c r="S117" s="199">
        <f>SUM(J117:L122)</f>
        <v>1</v>
      </c>
      <c r="T117" s="30">
        <f t="shared" ref="T117:T122" si="218">10*J117</f>
        <v>0</v>
      </c>
      <c r="U117" s="32">
        <f t="shared" ref="U117:U122" si="219">7*K117</f>
        <v>0</v>
      </c>
      <c r="V117" s="31">
        <f t="shared" ref="V117:V122" si="220">4*L117</f>
        <v>0</v>
      </c>
      <c r="W117" s="33">
        <f>SUM(T117:V117)</f>
        <v>0</v>
      </c>
      <c r="X117" s="169">
        <f>SUM(W117:W122)</f>
        <v>10</v>
      </c>
    </row>
    <row r="118" spans="2:24" x14ac:dyDescent="0.25">
      <c r="B118" s="167"/>
      <c r="C118" s="24" t="s">
        <v>148</v>
      </c>
      <c r="D118" s="28">
        <v>0</v>
      </c>
      <c r="E118" s="24">
        <v>0</v>
      </c>
      <c r="F118" s="27">
        <v>0</v>
      </c>
      <c r="G118" s="28">
        <v>0</v>
      </c>
      <c r="H118" s="24">
        <v>0</v>
      </c>
      <c r="I118" s="27">
        <v>0</v>
      </c>
      <c r="J118" s="25">
        <f t="shared" ref="J118:J122" si="221">+D118+G118</f>
        <v>0</v>
      </c>
      <c r="K118" s="23">
        <f t="shared" ref="K118:K122" si="222">+E118+H118</f>
        <v>0</v>
      </c>
      <c r="L118" s="26">
        <f>+F118+I118</f>
        <v>0</v>
      </c>
      <c r="M118" s="26"/>
      <c r="N118" s="51">
        <f>SUM(J118:L118)</f>
        <v>0</v>
      </c>
      <c r="O118" s="26"/>
      <c r="P118" s="26"/>
      <c r="Q118" s="26"/>
      <c r="R118" s="26"/>
      <c r="S118" s="192"/>
      <c r="T118" s="25">
        <f t="shared" si="218"/>
        <v>0</v>
      </c>
      <c r="U118" s="23">
        <f t="shared" si="219"/>
        <v>0</v>
      </c>
      <c r="V118" s="26">
        <f t="shared" si="220"/>
        <v>0</v>
      </c>
      <c r="W118" s="29">
        <f t="shared" ref="W118:W122" si="223">SUM(T118:V118)</f>
        <v>0</v>
      </c>
      <c r="X118" s="170"/>
    </row>
    <row r="119" spans="2:24" x14ac:dyDescent="0.25">
      <c r="B119" s="167"/>
      <c r="C119" s="24" t="s">
        <v>149</v>
      </c>
      <c r="D119" s="28">
        <v>0</v>
      </c>
      <c r="E119" s="24">
        <v>0</v>
      </c>
      <c r="F119" s="27">
        <v>0</v>
      </c>
      <c r="G119" s="28">
        <v>0</v>
      </c>
      <c r="H119" s="24">
        <v>0</v>
      </c>
      <c r="I119" s="27">
        <v>0</v>
      </c>
      <c r="J119" s="25">
        <f t="shared" si="221"/>
        <v>0</v>
      </c>
      <c r="K119" s="23">
        <f t="shared" si="222"/>
        <v>0</v>
      </c>
      <c r="L119" s="26">
        <f t="shared" ref="L119:L122" si="224">+F119+I119</f>
        <v>0</v>
      </c>
      <c r="M119" s="26"/>
      <c r="N119" s="51"/>
      <c r="O119" s="26">
        <f>SUM(J119:L119)</f>
        <v>0</v>
      </c>
      <c r="P119" s="26"/>
      <c r="Q119" s="26"/>
      <c r="R119" s="26"/>
      <c r="S119" s="192"/>
      <c r="T119" s="25">
        <f t="shared" si="218"/>
        <v>0</v>
      </c>
      <c r="U119" s="23">
        <f t="shared" si="219"/>
        <v>0</v>
      </c>
      <c r="V119" s="26">
        <f t="shared" si="220"/>
        <v>0</v>
      </c>
      <c r="W119" s="29">
        <f t="shared" si="223"/>
        <v>0</v>
      </c>
      <c r="X119" s="170"/>
    </row>
    <row r="120" spans="2:24" x14ac:dyDescent="0.25">
      <c r="B120" s="167"/>
      <c r="C120" s="24" t="s">
        <v>105</v>
      </c>
      <c r="D120" s="28">
        <v>0</v>
      </c>
      <c r="E120" s="24">
        <v>0</v>
      </c>
      <c r="F120" s="27">
        <v>0</v>
      </c>
      <c r="G120" s="28">
        <v>0</v>
      </c>
      <c r="H120" s="24">
        <v>0</v>
      </c>
      <c r="I120" s="27">
        <v>0</v>
      </c>
      <c r="J120" s="25">
        <f t="shared" si="221"/>
        <v>0</v>
      </c>
      <c r="K120" s="23">
        <f t="shared" si="222"/>
        <v>0</v>
      </c>
      <c r="L120" s="26">
        <f t="shared" si="224"/>
        <v>0</v>
      </c>
      <c r="M120" s="26"/>
      <c r="N120" s="51"/>
      <c r="O120" s="26"/>
      <c r="P120" s="26">
        <f>SUM(J120:L120)</f>
        <v>0</v>
      </c>
      <c r="Q120" s="26"/>
      <c r="R120" s="26"/>
      <c r="S120" s="192"/>
      <c r="T120" s="25">
        <f t="shared" si="218"/>
        <v>0</v>
      </c>
      <c r="U120" s="23">
        <f t="shared" si="219"/>
        <v>0</v>
      </c>
      <c r="V120" s="26">
        <f t="shared" si="220"/>
        <v>0</v>
      </c>
      <c r="W120" s="29">
        <f t="shared" si="223"/>
        <v>0</v>
      </c>
      <c r="X120" s="170"/>
    </row>
    <row r="121" spans="2:24" x14ac:dyDescent="0.25">
      <c r="B121" s="167"/>
      <c r="C121" s="24" t="s">
        <v>150</v>
      </c>
      <c r="D121" s="28">
        <v>0</v>
      </c>
      <c r="E121" s="24">
        <v>0</v>
      </c>
      <c r="F121" s="27">
        <v>0</v>
      </c>
      <c r="G121" s="28">
        <v>0</v>
      </c>
      <c r="H121" s="24">
        <v>0</v>
      </c>
      <c r="I121" s="27">
        <v>0</v>
      </c>
      <c r="J121" s="25">
        <f t="shared" si="221"/>
        <v>0</v>
      </c>
      <c r="K121" s="23">
        <f t="shared" si="222"/>
        <v>0</v>
      </c>
      <c r="L121" s="26">
        <f t="shared" si="224"/>
        <v>0</v>
      </c>
      <c r="M121" s="26"/>
      <c r="N121" s="51"/>
      <c r="O121" s="26"/>
      <c r="P121" s="26"/>
      <c r="Q121" s="26">
        <f>SUM(J121:L121)</f>
        <v>0</v>
      </c>
      <c r="R121" s="26"/>
      <c r="S121" s="192"/>
      <c r="T121" s="25">
        <f t="shared" si="218"/>
        <v>0</v>
      </c>
      <c r="U121" s="23">
        <f t="shared" si="219"/>
        <v>0</v>
      </c>
      <c r="V121" s="26">
        <f t="shared" si="220"/>
        <v>0</v>
      </c>
      <c r="W121" s="29">
        <f t="shared" si="223"/>
        <v>0</v>
      </c>
      <c r="X121" s="170"/>
    </row>
    <row r="122" spans="2:24" x14ac:dyDescent="0.25">
      <c r="B122" s="167"/>
      <c r="C122" s="24" t="s">
        <v>129</v>
      </c>
      <c r="D122" s="28">
        <v>1</v>
      </c>
      <c r="E122" s="24">
        <v>0</v>
      </c>
      <c r="F122" s="27">
        <v>0</v>
      </c>
      <c r="G122" s="28">
        <v>0</v>
      </c>
      <c r="H122" s="24">
        <v>0</v>
      </c>
      <c r="I122" s="27">
        <v>0</v>
      </c>
      <c r="J122" s="25">
        <f t="shared" si="221"/>
        <v>1</v>
      </c>
      <c r="K122" s="23">
        <f t="shared" si="222"/>
        <v>0</v>
      </c>
      <c r="L122" s="26">
        <f t="shared" si="224"/>
        <v>0</v>
      </c>
      <c r="M122" s="26"/>
      <c r="N122" s="51"/>
      <c r="O122" s="26"/>
      <c r="P122" s="26"/>
      <c r="Q122" s="26"/>
      <c r="R122" s="26">
        <f>SUM(J122:L122)</f>
        <v>1</v>
      </c>
      <c r="S122" s="192"/>
      <c r="T122" s="25">
        <f t="shared" si="218"/>
        <v>10</v>
      </c>
      <c r="U122" s="23">
        <f t="shared" si="219"/>
        <v>0</v>
      </c>
      <c r="V122" s="26">
        <f t="shared" si="220"/>
        <v>0</v>
      </c>
      <c r="W122" s="29">
        <f t="shared" si="223"/>
        <v>10</v>
      </c>
      <c r="X122" s="170"/>
    </row>
    <row r="123" spans="2:24" ht="15.75" thickBot="1" x14ac:dyDescent="0.3">
      <c r="B123" s="168"/>
      <c r="C123" s="36" t="s">
        <v>156</v>
      </c>
      <c r="D123" s="37">
        <f>SUM(D117:D122)</f>
        <v>1</v>
      </c>
      <c r="E123" s="38">
        <f t="shared" ref="E123" si="225">SUM(E117:E122)</f>
        <v>0</v>
      </c>
      <c r="F123" s="39">
        <f t="shared" ref="F123" si="226">SUM(F117:F122)</f>
        <v>0</v>
      </c>
      <c r="G123" s="37">
        <f t="shared" ref="G123" si="227">SUM(G117:G122)</f>
        <v>0</v>
      </c>
      <c r="H123" s="38">
        <f t="shared" ref="H123" si="228">SUM(H117:H122)</f>
        <v>0</v>
      </c>
      <c r="I123" s="39">
        <f t="shared" ref="I123" si="229">SUM(I117:I122)</f>
        <v>0</v>
      </c>
      <c r="J123" s="37">
        <f>SUM(J117:J122)</f>
        <v>1</v>
      </c>
      <c r="K123" s="38">
        <f t="shared" ref="K123" si="230">SUM(K117:K122)</f>
        <v>0</v>
      </c>
      <c r="L123" s="39">
        <f t="shared" ref="L123" si="231">SUM(L117:L122)</f>
        <v>0</v>
      </c>
      <c r="M123" s="39"/>
      <c r="N123" s="52"/>
      <c r="O123" s="39"/>
      <c r="P123" s="39"/>
      <c r="Q123" s="39"/>
      <c r="R123" s="39"/>
      <c r="S123" s="193"/>
      <c r="T123" s="37">
        <f t="shared" ref="T123:V137" si="232">SUM(T117:T122)</f>
        <v>10</v>
      </c>
      <c r="U123" s="38">
        <f t="shared" si="232"/>
        <v>0</v>
      </c>
      <c r="V123" s="39">
        <f t="shared" si="232"/>
        <v>0</v>
      </c>
      <c r="W123" s="34"/>
      <c r="X123" s="171"/>
    </row>
    <row r="124" spans="2:24" x14ac:dyDescent="0.25">
      <c r="B124" s="166" t="s">
        <v>108</v>
      </c>
      <c r="C124" s="32" t="s">
        <v>147</v>
      </c>
      <c r="D124" s="25">
        <v>0</v>
      </c>
      <c r="E124" s="23">
        <v>0</v>
      </c>
      <c r="F124" s="26">
        <v>0</v>
      </c>
      <c r="G124" s="25">
        <v>0</v>
      </c>
      <c r="H124" s="23">
        <v>0</v>
      </c>
      <c r="I124" s="26">
        <v>0</v>
      </c>
      <c r="J124" s="30">
        <f>+D124+G124</f>
        <v>0</v>
      </c>
      <c r="K124" s="23">
        <f>+E124+H124</f>
        <v>0</v>
      </c>
      <c r="L124" s="26">
        <f>+F124+I124</f>
        <v>0</v>
      </c>
      <c r="M124" s="26">
        <f>SUM(J124:L124)</f>
        <v>0</v>
      </c>
      <c r="N124" s="51"/>
      <c r="O124" s="26"/>
      <c r="P124" s="26"/>
      <c r="Q124" s="26"/>
      <c r="R124" s="26"/>
      <c r="S124" s="199">
        <f>SUM(J124:L129)</f>
        <v>1</v>
      </c>
      <c r="T124" s="30">
        <f t="shared" ref="T124:T129" si="233">10*J124</f>
        <v>0</v>
      </c>
      <c r="U124" s="32">
        <f t="shared" ref="U124:U129" si="234">7*K124</f>
        <v>0</v>
      </c>
      <c r="V124" s="31">
        <f t="shared" ref="V124:V129" si="235">4*L124</f>
        <v>0</v>
      </c>
      <c r="W124" s="33">
        <f>SUM(T124:V124)</f>
        <v>0</v>
      </c>
      <c r="X124" s="169">
        <f>SUM(W124:W129)</f>
        <v>7</v>
      </c>
    </row>
    <row r="125" spans="2:24" x14ac:dyDescent="0.25">
      <c r="B125" s="167"/>
      <c r="C125" s="24" t="s">
        <v>148</v>
      </c>
      <c r="D125" s="28">
        <v>0</v>
      </c>
      <c r="E125" s="24">
        <v>0</v>
      </c>
      <c r="F125" s="27">
        <v>0</v>
      </c>
      <c r="G125" s="28">
        <v>0</v>
      </c>
      <c r="H125" s="24">
        <v>0</v>
      </c>
      <c r="I125" s="27">
        <v>0</v>
      </c>
      <c r="J125" s="25">
        <f t="shared" ref="J125:J129" si="236">+D125+G125</f>
        <v>0</v>
      </c>
      <c r="K125" s="23">
        <f t="shared" ref="K125:K129" si="237">+E125+H125</f>
        <v>0</v>
      </c>
      <c r="L125" s="26">
        <f>+F125+I125</f>
        <v>0</v>
      </c>
      <c r="M125" s="26"/>
      <c r="N125" s="51">
        <f>SUM(J125:L125)</f>
        <v>0</v>
      </c>
      <c r="O125" s="26"/>
      <c r="P125" s="26"/>
      <c r="Q125" s="26"/>
      <c r="R125" s="26"/>
      <c r="S125" s="192"/>
      <c r="T125" s="25">
        <f t="shared" si="233"/>
        <v>0</v>
      </c>
      <c r="U125" s="23">
        <f t="shared" si="234"/>
        <v>0</v>
      </c>
      <c r="V125" s="26">
        <f t="shared" si="235"/>
        <v>0</v>
      </c>
      <c r="W125" s="29">
        <f t="shared" ref="W125:W129" si="238">SUM(T125:V125)</f>
        <v>0</v>
      </c>
      <c r="X125" s="170"/>
    </row>
    <row r="126" spans="2:24" x14ac:dyDescent="0.25">
      <c r="B126" s="167"/>
      <c r="C126" s="24" t="s">
        <v>149</v>
      </c>
      <c r="D126" s="28">
        <v>0</v>
      </c>
      <c r="E126" s="24">
        <v>0</v>
      </c>
      <c r="F126" s="27">
        <v>0</v>
      </c>
      <c r="G126" s="28">
        <v>0</v>
      </c>
      <c r="H126" s="24">
        <v>0</v>
      </c>
      <c r="I126" s="27">
        <v>0</v>
      </c>
      <c r="J126" s="25">
        <f t="shared" si="236"/>
        <v>0</v>
      </c>
      <c r="K126" s="23">
        <f t="shared" si="237"/>
        <v>0</v>
      </c>
      <c r="L126" s="26">
        <f t="shared" ref="L126:L129" si="239">+F126+I126</f>
        <v>0</v>
      </c>
      <c r="M126" s="26"/>
      <c r="N126" s="51"/>
      <c r="O126" s="26">
        <f>SUM(J126:L126)</f>
        <v>0</v>
      </c>
      <c r="P126" s="26"/>
      <c r="Q126" s="26"/>
      <c r="R126" s="26"/>
      <c r="S126" s="192"/>
      <c r="T126" s="25">
        <f t="shared" si="233"/>
        <v>0</v>
      </c>
      <c r="U126" s="23">
        <f t="shared" si="234"/>
        <v>0</v>
      </c>
      <c r="V126" s="26">
        <f t="shared" si="235"/>
        <v>0</v>
      </c>
      <c r="W126" s="29">
        <f t="shared" si="238"/>
        <v>0</v>
      </c>
      <c r="X126" s="170"/>
    </row>
    <row r="127" spans="2:24" x14ac:dyDescent="0.25">
      <c r="B127" s="167"/>
      <c r="C127" s="24" t="s">
        <v>105</v>
      </c>
      <c r="D127" s="28">
        <v>0</v>
      </c>
      <c r="E127" s="24">
        <v>0</v>
      </c>
      <c r="F127" s="27">
        <v>0</v>
      </c>
      <c r="G127" s="28">
        <v>0</v>
      </c>
      <c r="H127" s="24">
        <v>1</v>
      </c>
      <c r="I127" s="27">
        <v>0</v>
      </c>
      <c r="J127" s="25">
        <f t="shared" si="236"/>
        <v>0</v>
      </c>
      <c r="K127" s="23">
        <f t="shared" si="237"/>
        <v>1</v>
      </c>
      <c r="L127" s="26">
        <f t="shared" si="239"/>
        <v>0</v>
      </c>
      <c r="M127" s="26"/>
      <c r="N127" s="51"/>
      <c r="O127" s="26"/>
      <c r="P127" s="26">
        <f>SUM(J127:L127)</f>
        <v>1</v>
      </c>
      <c r="Q127" s="26"/>
      <c r="R127" s="26"/>
      <c r="S127" s="192"/>
      <c r="T127" s="25">
        <f t="shared" si="233"/>
        <v>0</v>
      </c>
      <c r="U127" s="23">
        <f t="shared" si="234"/>
        <v>7</v>
      </c>
      <c r="V127" s="26">
        <f t="shared" si="235"/>
        <v>0</v>
      </c>
      <c r="W127" s="29">
        <f t="shared" si="238"/>
        <v>7</v>
      </c>
      <c r="X127" s="170"/>
    </row>
    <row r="128" spans="2:24" x14ac:dyDescent="0.25">
      <c r="B128" s="167"/>
      <c r="C128" s="24" t="s">
        <v>150</v>
      </c>
      <c r="D128" s="28">
        <v>0</v>
      </c>
      <c r="E128" s="24">
        <v>0</v>
      </c>
      <c r="F128" s="27">
        <v>0</v>
      </c>
      <c r="G128" s="28">
        <v>0</v>
      </c>
      <c r="H128" s="24">
        <v>0</v>
      </c>
      <c r="I128" s="27">
        <v>0</v>
      </c>
      <c r="J128" s="25">
        <f t="shared" si="236"/>
        <v>0</v>
      </c>
      <c r="K128" s="23">
        <f t="shared" si="237"/>
        <v>0</v>
      </c>
      <c r="L128" s="26">
        <f t="shared" si="239"/>
        <v>0</v>
      </c>
      <c r="M128" s="26"/>
      <c r="N128" s="51"/>
      <c r="O128" s="26"/>
      <c r="P128" s="26"/>
      <c r="Q128" s="26">
        <f>SUM(J128:L128)</f>
        <v>0</v>
      </c>
      <c r="R128" s="26"/>
      <c r="S128" s="192"/>
      <c r="T128" s="25">
        <f t="shared" si="233"/>
        <v>0</v>
      </c>
      <c r="U128" s="23">
        <f t="shared" si="234"/>
        <v>0</v>
      </c>
      <c r="V128" s="26">
        <f t="shared" si="235"/>
        <v>0</v>
      </c>
      <c r="W128" s="29">
        <f t="shared" si="238"/>
        <v>0</v>
      </c>
      <c r="X128" s="170"/>
    </row>
    <row r="129" spans="2:24" x14ac:dyDescent="0.25">
      <c r="B129" s="167"/>
      <c r="C129" s="24" t="s">
        <v>129</v>
      </c>
      <c r="D129" s="28">
        <v>0</v>
      </c>
      <c r="E129" s="24">
        <v>0</v>
      </c>
      <c r="F129" s="27">
        <v>0</v>
      </c>
      <c r="G129" s="28">
        <v>0</v>
      </c>
      <c r="H129" s="24">
        <v>0</v>
      </c>
      <c r="I129" s="27">
        <v>0</v>
      </c>
      <c r="J129" s="25">
        <f t="shared" si="236"/>
        <v>0</v>
      </c>
      <c r="K129" s="23">
        <f t="shared" si="237"/>
        <v>0</v>
      </c>
      <c r="L129" s="26">
        <f t="shared" si="239"/>
        <v>0</v>
      </c>
      <c r="M129" s="26"/>
      <c r="N129" s="51"/>
      <c r="O129" s="26"/>
      <c r="P129" s="26"/>
      <c r="Q129" s="26"/>
      <c r="R129" s="26">
        <f>SUM(J129:L129)</f>
        <v>0</v>
      </c>
      <c r="S129" s="192"/>
      <c r="T129" s="25">
        <f t="shared" si="233"/>
        <v>0</v>
      </c>
      <c r="U129" s="23">
        <f t="shared" si="234"/>
        <v>0</v>
      </c>
      <c r="V129" s="26">
        <f t="shared" si="235"/>
        <v>0</v>
      </c>
      <c r="W129" s="29">
        <f t="shared" si="238"/>
        <v>0</v>
      </c>
      <c r="X129" s="170"/>
    </row>
    <row r="130" spans="2:24" ht="15.75" thickBot="1" x14ac:dyDescent="0.3">
      <c r="B130" s="168"/>
      <c r="C130" s="36" t="s">
        <v>156</v>
      </c>
      <c r="D130" s="37">
        <f>SUM(D124:D129)</f>
        <v>0</v>
      </c>
      <c r="E130" s="38">
        <f t="shared" ref="E130" si="240">SUM(E124:E129)</f>
        <v>0</v>
      </c>
      <c r="F130" s="39">
        <f t="shared" ref="F130" si="241">SUM(F124:F129)</f>
        <v>0</v>
      </c>
      <c r="G130" s="37">
        <f t="shared" ref="G130" si="242">SUM(G124:G129)</f>
        <v>0</v>
      </c>
      <c r="H130" s="38">
        <f t="shared" ref="H130" si="243">SUM(H124:H129)</f>
        <v>1</v>
      </c>
      <c r="I130" s="39">
        <f t="shared" ref="I130" si="244">SUM(I124:I129)</f>
        <v>0</v>
      </c>
      <c r="J130" s="37">
        <f>SUM(J124:J129)</f>
        <v>0</v>
      </c>
      <c r="K130" s="38">
        <f t="shared" ref="K130" si="245">SUM(K124:K129)</f>
        <v>1</v>
      </c>
      <c r="L130" s="39">
        <f t="shared" ref="L130" si="246">SUM(L124:L129)</f>
        <v>0</v>
      </c>
      <c r="M130" s="39"/>
      <c r="N130" s="52"/>
      <c r="O130" s="39"/>
      <c r="P130" s="39"/>
      <c r="Q130" s="39"/>
      <c r="R130" s="39"/>
      <c r="S130" s="193"/>
      <c r="T130" s="37">
        <f t="shared" si="232"/>
        <v>0</v>
      </c>
      <c r="U130" s="38">
        <f t="shared" si="232"/>
        <v>7</v>
      </c>
      <c r="V130" s="39">
        <f t="shared" si="232"/>
        <v>0</v>
      </c>
      <c r="W130" s="34"/>
      <c r="X130" s="171"/>
    </row>
    <row r="131" spans="2:24" x14ac:dyDescent="0.25">
      <c r="B131" s="166" t="s">
        <v>164</v>
      </c>
      <c r="C131" s="32" t="s">
        <v>147</v>
      </c>
      <c r="D131" s="25">
        <v>0</v>
      </c>
      <c r="E131" s="23">
        <v>0</v>
      </c>
      <c r="F131" s="26">
        <v>0</v>
      </c>
      <c r="G131" s="25">
        <v>0</v>
      </c>
      <c r="H131" s="23">
        <v>0</v>
      </c>
      <c r="I131" s="26">
        <v>0</v>
      </c>
      <c r="J131" s="30">
        <f>+D131+G131</f>
        <v>0</v>
      </c>
      <c r="K131" s="23">
        <f>+E131+H131</f>
        <v>0</v>
      </c>
      <c r="L131" s="26">
        <f>+F131+I131</f>
        <v>0</v>
      </c>
      <c r="M131" s="26">
        <f>SUM(J131:L131)</f>
        <v>0</v>
      </c>
      <c r="N131" s="51"/>
      <c r="O131" s="26"/>
      <c r="P131" s="26"/>
      <c r="Q131" s="26"/>
      <c r="R131" s="26"/>
      <c r="S131" s="199">
        <f>SUM(J131:L136)</f>
        <v>1</v>
      </c>
      <c r="T131" s="30">
        <f t="shared" ref="T131:T136" si="247">10*J131</f>
        <v>0</v>
      </c>
      <c r="U131" s="32">
        <f t="shared" ref="U131:U136" si="248">7*K131</f>
        <v>0</v>
      </c>
      <c r="V131" s="31">
        <f t="shared" ref="V131:V136" si="249">4*L131</f>
        <v>0</v>
      </c>
      <c r="W131" s="33">
        <f>SUM(T131:V131)</f>
        <v>0</v>
      </c>
      <c r="X131" s="169">
        <f>SUM(W131:W136)</f>
        <v>7</v>
      </c>
    </row>
    <row r="132" spans="2:24" x14ac:dyDescent="0.25">
      <c r="B132" s="167"/>
      <c r="C132" s="24" t="s">
        <v>148</v>
      </c>
      <c r="D132" s="28">
        <v>0</v>
      </c>
      <c r="E132" s="24">
        <v>0</v>
      </c>
      <c r="F132" s="27">
        <v>0</v>
      </c>
      <c r="G132" s="28">
        <v>0</v>
      </c>
      <c r="H132" s="24">
        <v>0</v>
      </c>
      <c r="I132" s="27">
        <v>0</v>
      </c>
      <c r="J132" s="25">
        <f t="shared" ref="J132:J136" si="250">+D132+G132</f>
        <v>0</v>
      </c>
      <c r="K132" s="23">
        <f t="shared" ref="K132:K136" si="251">+E132+H132</f>
        <v>0</v>
      </c>
      <c r="L132" s="26">
        <f>+F132+I132</f>
        <v>0</v>
      </c>
      <c r="M132" s="26"/>
      <c r="N132" s="51">
        <f>SUM(J132:L132)</f>
        <v>0</v>
      </c>
      <c r="O132" s="26"/>
      <c r="P132" s="26"/>
      <c r="Q132" s="26"/>
      <c r="R132" s="26"/>
      <c r="S132" s="192"/>
      <c r="T132" s="25">
        <f t="shared" si="247"/>
        <v>0</v>
      </c>
      <c r="U132" s="23">
        <f t="shared" si="248"/>
        <v>0</v>
      </c>
      <c r="V132" s="26">
        <f t="shared" si="249"/>
        <v>0</v>
      </c>
      <c r="W132" s="29">
        <f t="shared" ref="W132:W136" si="252">SUM(T132:V132)</f>
        <v>0</v>
      </c>
      <c r="X132" s="170"/>
    </row>
    <row r="133" spans="2:24" x14ac:dyDescent="0.25">
      <c r="B133" s="167"/>
      <c r="C133" s="24" t="s">
        <v>149</v>
      </c>
      <c r="D133" s="28">
        <v>0</v>
      </c>
      <c r="E133" s="24">
        <v>0</v>
      </c>
      <c r="F133" s="27">
        <v>0</v>
      </c>
      <c r="G133" s="28">
        <v>0</v>
      </c>
      <c r="H133" s="24">
        <v>0</v>
      </c>
      <c r="I133" s="27">
        <v>0</v>
      </c>
      <c r="J133" s="25">
        <f t="shared" si="250"/>
        <v>0</v>
      </c>
      <c r="K133" s="23">
        <f t="shared" si="251"/>
        <v>0</v>
      </c>
      <c r="L133" s="26">
        <f t="shared" ref="L133:L136" si="253">+F133+I133</f>
        <v>0</v>
      </c>
      <c r="M133" s="26"/>
      <c r="N133" s="51"/>
      <c r="O133" s="26">
        <f>SUM(J133:L133)</f>
        <v>0</v>
      </c>
      <c r="P133" s="26"/>
      <c r="Q133" s="26"/>
      <c r="R133" s="26"/>
      <c r="S133" s="192"/>
      <c r="T133" s="25">
        <f t="shared" si="247"/>
        <v>0</v>
      </c>
      <c r="U133" s="23">
        <f t="shared" si="248"/>
        <v>0</v>
      </c>
      <c r="V133" s="26">
        <f t="shared" si="249"/>
        <v>0</v>
      </c>
      <c r="W133" s="29">
        <f t="shared" si="252"/>
        <v>0</v>
      </c>
      <c r="X133" s="170"/>
    </row>
    <row r="134" spans="2:24" x14ac:dyDescent="0.25">
      <c r="B134" s="167"/>
      <c r="C134" s="24" t="s">
        <v>105</v>
      </c>
      <c r="D134" s="28">
        <v>0</v>
      </c>
      <c r="E134" s="24">
        <v>0</v>
      </c>
      <c r="F134" s="27">
        <v>0</v>
      </c>
      <c r="G134" s="28">
        <v>0</v>
      </c>
      <c r="H134" s="24">
        <v>1</v>
      </c>
      <c r="I134" s="27">
        <v>0</v>
      </c>
      <c r="J134" s="25">
        <f t="shared" si="250"/>
        <v>0</v>
      </c>
      <c r="K134" s="23">
        <f t="shared" si="251"/>
        <v>1</v>
      </c>
      <c r="L134" s="26">
        <f t="shared" si="253"/>
        <v>0</v>
      </c>
      <c r="M134" s="26"/>
      <c r="N134" s="51"/>
      <c r="O134" s="26"/>
      <c r="P134" s="26">
        <f>SUM(J134:L134)</f>
        <v>1</v>
      </c>
      <c r="Q134" s="26"/>
      <c r="R134" s="26"/>
      <c r="S134" s="192"/>
      <c r="T134" s="25">
        <f t="shared" si="247"/>
        <v>0</v>
      </c>
      <c r="U134" s="23">
        <f t="shared" si="248"/>
        <v>7</v>
      </c>
      <c r="V134" s="26">
        <f t="shared" si="249"/>
        <v>0</v>
      </c>
      <c r="W134" s="29">
        <f t="shared" si="252"/>
        <v>7</v>
      </c>
      <c r="X134" s="170"/>
    </row>
    <row r="135" spans="2:24" x14ac:dyDescent="0.25">
      <c r="B135" s="167"/>
      <c r="C135" s="24" t="s">
        <v>150</v>
      </c>
      <c r="D135" s="28">
        <v>0</v>
      </c>
      <c r="E135" s="24">
        <v>0</v>
      </c>
      <c r="F135" s="27">
        <v>0</v>
      </c>
      <c r="G135" s="28">
        <v>0</v>
      </c>
      <c r="H135" s="24">
        <v>0</v>
      </c>
      <c r="I135" s="27">
        <v>0</v>
      </c>
      <c r="J135" s="25">
        <f t="shared" si="250"/>
        <v>0</v>
      </c>
      <c r="K135" s="23">
        <f t="shared" si="251"/>
        <v>0</v>
      </c>
      <c r="L135" s="26">
        <f t="shared" si="253"/>
        <v>0</v>
      </c>
      <c r="M135" s="26"/>
      <c r="N135" s="51"/>
      <c r="O135" s="26"/>
      <c r="P135" s="26"/>
      <c r="Q135" s="26">
        <f>SUM(J135:L135)</f>
        <v>0</v>
      </c>
      <c r="R135" s="26"/>
      <c r="S135" s="192"/>
      <c r="T135" s="25">
        <f t="shared" si="247"/>
        <v>0</v>
      </c>
      <c r="U135" s="23">
        <f t="shared" si="248"/>
        <v>0</v>
      </c>
      <c r="V135" s="26">
        <f t="shared" si="249"/>
        <v>0</v>
      </c>
      <c r="W135" s="29">
        <f t="shared" si="252"/>
        <v>0</v>
      </c>
      <c r="X135" s="170"/>
    </row>
    <row r="136" spans="2:24" x14ac:dyDescent="0.25">
      <c r="B136" s="167"/>
      <c r="C136" s="24" t="s">
        <v>129</v>
      </c>
      <c r="D136" s="28">
        <v>0</v>
      </c>
      <c r="E136" s="24">
        <v>0</v>
      </c>
      <c r="F136" s="27">
        <v>0</v>
      </c>
      <c r="G136" s="28">
        <v>0</v>
      </c>
      <c r="H136" s="24">
        <v>0</v>
      </c>
      <c r="I136" s="27">
        <v>0</v>
      </c>
      <c r="J136" s="25">
        <f t="shared" si="250"/>
        <v>0</v>
      </c>
      <c r="K136" s="23">
        <f t="shared" si="251"/>
        <v>0</v>
      </c>
      <c r="L136" s="26">
        <f t="shared" si="253"/>
        <v>0</v>
      </c>
      <c r="M136" s="26"/>
      <c r="N136" s="51"/>
      <c r="O136" s="26"/>
      <c r="P136" s="26"/>
      <c r="Q136" s="26"/>
      <c r="R136" s="26">
        <f>SUM(J136:L136)</f>
        <v>0</v>
      </c>
      <c r="S136" s="192"/>
      <c r="T136" s="25">
        <f t="shared" si="247"/>
        <v>0</v>
      </c>
      <c r="U136" s="23">
        <f t="shared" si="248"/>
        <v>0</v>
      </c>
      <c r="V136" s="26">
        <f t="shared" si="249"/>
        <v>0</v>
      </c>
      <c r="W136" s="29">
        <f t="shared" si="252"/>
        <v>0</v>
      </c>
      <c r="X136" s="170"/>
    </row>
    <row r="137" spans="2:24" ht="15.75" thickBot="1" x14ac:dyDescent="0.3">
      <c r="B137" s="168"/>
      <c r="C137" s="36" t="s">
        <v>156</v>
      </c>
      <c r="D137" s="37">
        <f>SUM(D131:D136)</f>
        <v>0</v>
      </c>
      <c r="E137" s="38">
        <f t="shared" ref="E137" si="254">SUM(E131:E136)</f>
        <v>0</v>
      </c>
      <c r="F137" s="39">
        <f t="shared" ref="F137" si="255">SUM(F131:F136)</f>
        <v>0</v>
      </c>
      <c r="G137" s="37">
        <f t="shared" ref="G137" si="256">SUM(G131:G136)</f>
        <v>0</v>
      </c>
      <c r="H137" s="38">
        <f t="shared" ref="H137" si="257">SUM(H131:H136)</f>
        <v>1</v>
      </c>
      <c r="I137" s="39">
        <f t="shared" ref="I137" si="258">SUM(I131:I136)</f>
        <v>0</v>
      </c>
      <c r="J137" s="37">
        <f>SUM(J131:J136)</f>
        <v>0</v>
      </c>
      <c r="K137" s="38">
        <f t="shared" ref="K137" si="259">SUM(K131:K136)</f>
        <v>1</v>
      </c>
      <c r="L137" s="39">
        <f t="shared" ref="L137" si="260">SUM(L131:L136)</f>
        <v>0</v>
      </c>
      <c r="M137" s="39"/>
      <c r="N137" s="52"/>
      <c r="O137" s="39"/>
      <c r="P137" s="39"/>
      <c r="Q137" s="39"/>
      <c r="R137" s="39"/>
      <c r="S137" s="193"/>
      <c r="T137" s="37">
        <f t="shared" si="232"/>
        <v>0</v>
      </c>
      <c r="U137" s="38">
        <f t="shared" si="232"/>
        <v>7</v>
      </c>
      <c r="V137" s="39">
        <f t="shared" si="232"/>
        <v>0</v>
      </c>
      <c r="W137" s="34"/>
      <c r="X137" s="171"/>
    </row>
    <row r="138" spans="2:24" x14ac:dyDescent="0.25">
      <c r="B138" s="166" t="s">
        <v>76</v>
      </c>
      <c r="C138" s="32" t="s">
        <v>147</v>
      </c>
      <c r="D138" s="25">
        <v>0</v>
      </c>
      <c r="E138" s="23">
        <v>0</v>
      </c>
      <c r="F138" s="26">
        <v>0</v>
      </c>
      <c r="G138" s="25">
        <v>0</v>
      </c>
      <c r="H138" s="23">
        <v>0</v>
      </c>
      <c r="I138" s="26">
        <v>0</v>
      </c>
      <c r="J138" s="30">
        <f>+D138+G138</f>
        <v>0</v>
      </c>
      <c r="K138" s="23">
        <f>+E138+H138</f>
        <v>0</v>
      </c>
      <c r="L138" s="26">
        <f>+F138+I138</f>
        <v>0</v>
      </c>
      <c r="M138" s="26">
        <f>SUM(J138:L138)</f>
        <v>0</v>
      </c>
      <c r="N138" s="51"/>
      <c r="O138" s="26"/>
      <c r="P138" s="26"/>
      <c r="Q138" s="26"/>
      <c r="R138" s="26"/>
      <c r="S138" s="199">
        <f>SUM(J138:L143)</f>
        <v>1</v>
      </c>
      <c r="T138" s="30">
        <f t="shared" ref="T138:T143" si="261">10*J138</f>
        <v>0</v>
      </c>
      <c r="U138" s="32">
        <f t="shared" ref="U138:U143" si="262">7*K138</f>
        <v>0</v>
      </c>
      <c r="V138" s="31">
        <f t="shared" ref="V138:V143" si="263">4*L138</f>
        <v>0</v>
      </c>
      <c r="W138" s="33">
        <f>SUM(T138:V138)</f>
        <v>0</v>
      </c>
      <c r="X138" s="169">
        <f>SUM(W138:W143)</f>
        <v>7</v>
      </c>
    </row>
    <row r="139" spans="2:24" x14ac:dyDescent="0.25">
      <c r="B139" s="167"/>
      <c r="C139" s="24" t="s">
        <v>148</v>
      </c>
      <c r="D139" s="28">
        <v>0</v>
      </c>
      <c r="E139" s="24">
        <v>0</v>
      </c>
      <c r="F139" s="27">
        <v>0</v>
      </c>
      <c r="G139" s="28">
        <v>0</v>
      </c>
      <c r="H139" s="24">
        <v>0</v>
      </c>
      <c r="I139" s="27">
        <v>0</v>
      </c>
      <c r="J139" s="25">
        <f t="shared" ref="J139:J143" si="264">+D139+G139</f>
        <v>0</v>
      </c>
      <c r="K139" s="23">
        <f t="shared" ref="K139:K143" si="265">+E139+H139</f>
        <v>0</v>
      </c>
      <c r="L139" s="26">
        <f>+F139+I139</f>
        <v>0</v>
      </c>
      <c r="M139" s="26"/>
      <c r="N139" s="51">
        <f>SUM(J139:L139)</f>
        <v>0</v>
      </c>
      <c r="O139" s="26"/>
      <c r="P139" s="26"/>
      <c r="Q139" s="26"/>
      <c r="R139" s="26"/>
      <c r="S139" s="192"/>
      <c r="T139" s="25">
        <f t="shared" si="261"/>
        <v>0</v>
      </c>
      <c r="U139" s="23">
        <f t="shared" si="262"/>
        <v>0</v>
      </c>
      <c r="V139" s="26">
        <f t="shared" si="263"/>
        <v>0</v>
      </c>
      <c r="W139" s="29">
        <f t="shared" ref="W139:W143" si="266">SUM(T139:V139)</f>
        <v>0</v>
      </c>
      <c r="X139" s="170"/>
    </row>
    <row r="140" spans="2:24" x14ac:dyDescent="0.25">
      <c r="B140" s="167"/>
      <c r="C140" s="24" t="s">
        <v>149</v>
      </c>
      <c r="D140" s="28">
        <v>0</v>
      </c>
      <c r="E140" s="24">
        <v>1</v>
      </c>
      <c r="F140" s="27">
        <v>0</v>
      </c>
      <c r="G140" s="28">
        <v>0</v>
      </c>
      <c r="H140" s="24">
        <v>0</v>
      </c>
      <c r="I140" s="27">
        <v>0</v>
      </c>
      <c r="J140" s="25">
        <f t="shared" si="264"/>
        <v>0</v>
      </c>
      <c r="K140" s="23">
        <f t="shared" si="265"/>
        <v>1</v>
      </c>
      <c r="L140" s="26">
        <f t="shared" ref="L140:L143" si="267">+F140+I140</f>
        <v>0</v>
      </c>
      <c r="M140" s="26"/>
      <c r="N140" s="51"/>
      <c r="O140" s="26">
        <f>SUM(J140:L140)</f>
        <v>1</v>
      </c>
      <c r="P140" s="26"/>
      <c r="Q140" s="26"/>
      <c r="R140" s="26"/>
      <c r="S140" s="192"/>
      <c r="T140" s="25">
        <f t="shared" si="261"/>
        <v>0</v>
      </c>
      <c r="U140" s="23">
        <f t="shared" si="262"/>
        <v>7</v>
      </c>
      <c r="V140" s="26">
        <f t="shared" si="263"/>
        <v>0</v>
      </c>
      <c r="W140" s="29">
        <f t="shared" si="266"/>
        <v>7</v>
      </c>
      <c r="X140" s="170"/>
    </row>
    <row r="141" spans="2:24" x14ac:dyDescent="0.25">
      <c r="B141" s="167"/>
      <c r="C141" s="24" t="s">
        <v>105</v>
      </c>
      <c r="D141" s="28">
        <v>0</v>
      </c>
      <c r="E141" s="24">
        <v>0</v>
      </c>
      <c r="F141" s="27">
        <v>0</v>
      </c>
      <c r="G141" s="28">
        <v>0</v>
      </c>
      <c r="H141" s="24">
        <v>0</v>
      </c>
      <c r="I141" s="27">
        <v>0</v>
      </c>
      <c r="J141" s="25">
        <f t="shared" si="264"/>
        <v>0</v>
      </c>
      <c r="K141" s="23">
        <f t="shared" si="265"/>
        <v>0</v>
      </c>
      <c r="L141" s="26">
        <f t="shared" si="267"/>
        <v>0</v>
      </c>
      <c r="M141" s="26"/>
      <c r="N141" s="51"/>
      <c r="O141" s="26"/>
      <c r="P141" s="26">
        <f>SUM(J141:L141)</f>
        <v>0</v>
      </c>
      <c r="Q141" s="26"/>
      <c r="R141" s="26"/>
      <c r="S141" s="192"/>
      <c r="T141" s="25">
        <f t="shared" si="261"/>
        <v>0</v>
      </c>
      <c r="U141" s="23">
        <f t="shared" si="262"/>
        <v>0</v>
      </c>
      <c r="V141" s="26">
        <f t="shared" si="263"/>
        <v>0</v>
      </c>
      <c r="W141" s="29">
        <f t="shared" si="266"/>
        <v>0</v>
      </c>
      <c r="X141" s="170"/>
    </row>
    <row r="142" spans="2:24" x14ac:dyDescent="0.25">
      <c r="B142" s="167"/>
      <c r="C142" s="24" t="s">
        <v>150</v>
      </c>
      <c r="D142" s="28">
        <v>0</v>
      </c>
      <c r="E142" s="24">
        <v>0</v>
      </c>
      <c r="F142" s="27">
        <v>0</v>
      </c>
      <c r="G142" s="28">
        <v>0</v>
      </c>
      <c r="H142" s="24">
        <v>0</v>
      </c>
      <c r="I142" s="27">
        <v>0</v>
      </c>
      <c r="J142" s="25">
        <f t="shared" si="264"/>
        <v>0</v>
      </c>
      <c r="K142" s="23">
        <f t="shared" si="265"/>
        <v>0</v>
      </c>
      <c r="L142" s="26">
        <f t="shared" si="267"/>
        <v>0</v>
      </c>
      <c r="M142" s="26"/>
      <c r="N142" s="51"/>
      <c r="O142" s="26"/>
      <c r="P142" s="26"/>
      <c r="Q142" s="26">
        <f>SUM(J142:L142)</f>
        <v>0</v>
      </c>
      <c r="R142" s="26"/>
      <c r="S142" s="192"/>
      <c r="T142" s="25">
        <f t="shared" si="261"/>
        <v>0</v>
      </c>
      <c r="U142" s="23">
        <f t="shared" si="262"/>
        <v>0</v>
      </c>
      <c r="V142" s="26">
        <f t="shared" si="263"/>
        <v>0</v>
      </c>
      <c r="W142" s="29">
        <f t="shared" si="266"/>
        <v>0</v>
      </c>
      <c r="X142" s="170"/>
    </row>
    <row r="143" spans="2:24" x14ac:dyDescent="0.25">
      <c r="B143" s="167"/>
      <c r="C143" s="24" t="s">
        <v>129</v>
      </c>
      <c r="D143" s="28">
        <v>0</v>
      </c>
      <c r="E143" s="24">
        <v>0</v>
      </c>
      <c r="F143" s="27">
        <v>0</v>
      </c>
      <c r="G143" s="28">
        <v>0</v>
      </c>
      <c r="H143" s="24">
        <v>0</v>
      </c>
      <c r="I143" s="27">
        <v>0</v>
      </c>
      <c r="J143" s="25">
        <f t="shared" si="264"/>
        <v>0</v>
      </c>
      <c r="K143" s="23">
        <f t="shared" si="265"/>
        <v>0</v>
      </c>
      <c r="L143" s="26">
        <f t="shared" si="267"/>
        <v>0</v>
      </c>
      <c r="M143" s="26"/>
      <c r="N143" s="51"/>
      <c r="O143" s="26"/>
      <c r="P143" s="26"/>
      <c r="Q143" s="26"/>
      <c r="R143" s="26">
        <f>SUM(J143:L143)</f>
        <v>0</v>
      </c>
      <c r="S143" s="192"/>
      <c r="T143" s="25">
        <f t="shared" si="261"/>
        <v>0</v>
      </c>
      <c r="U143" s="23">
        <f t="shared" si="262"/>
        <v>0</v>
      </c>
      <c r="V143" s="26">
        <f t="shared" si="263"/>
        <v>0</v>
      </c>
      <c r="W143" s="29">
        <f t="shared" si="266"/>
        <v>0</v>
      </c>
      <c r="X143" s="170"/>
    </row>
    <row r="144" spans="2:24" ht="15.75" thickBot="1" x14ac:dyDescent="0.3">
      <c r="B144" s="168"/>
      <c r="C144" s="36" t="s">
        <v>156</v>
      </c>
      <c r="D144" s="37">
        <f>SUM(D138:D143)</f>
        <v>0</v>
      </c>
      <c r="E144" s="38">
        <f t="shared" ref="E144" si="268">SUM(E138:E143)</f>
        <v>1</v>
      </c>
      <c r="F144" s="39">
        <f t="shared" ref="F144" si="269">SUM(F138:F143)</f>
        <v>0</v>
      </c>
      <c r="G144" s="37">
        <f t="shared" ref="G144" si="270">SUM(G138:G143)</f>
        <v>0</v>
      </c>
      <c r="H144" s="38">
        <f t="shared" ref="H144" si="271">SUM(H138:H143)</f>
        <v>0</v>
      </c>
      <c r="I144" s="39">
        <f t="shared" ref="I144" si="272">SUM(I138:I143)</f>
        <v>0</v>
      </c>
      <c r="J144" s="37">
        <f>SUM(J138:J143)</f>
        <v>0</v>
      </c>
      <c r="K144" s="38">
        <f t="shared" ref="K144" si="273">SUM(K138:K143)</f>
        <v>1</v>
      </c>
      <c r="L144" s="39">
        <f t="shared" ref="L144" si="274">SUM(L138:L143)</f>
        <v>0</v>
      </c>
      <c r="M144" s="39"/>
      <c r="N144" s="52"/>
      <c r="O144" s="39"/>
      <c r="P144" s="39"/>
      <c r="Q144" s="39"/>
      <c r="R144" s="39"/>
      <c r="S144" s="193"/>
      <c r="T144" s="37">
        <f t="shared" ref="T144:V158" si="275">SUM(T138:T143)</f>
        <v>0</v>
      </c>
      <c r="U144" s="38">
        <f t="shared" si="275"/>
        <v>7</v>
      </c>
      <c r="V144" s="39">
        <f t="shared" si="275"/>
        <v>0</v>
      </c>
      <c r="W144" s="34"/>
      <c r="X144" s="171"/>
    </row>
    <row r="145" spans="2:24" x14ac:dyDescent="0.25">
      <c r="B145" s="166" t="s">
        <v>86</v>
      </c>
      <c r="C145" s="32" t="s">
        <v>147</v>
      </c>
      <c r="D145" s="25">
        <v>0</v>
      </c>
      <c r="E145" s="23">
        <v>0</v>
      </c>
      <c r="F145" s="26">
        <v>0</v>
      </c>
      <c r="G145" s="25">
        <v>0</v>
      </c>
      <c r="H145" s="23">
        <v>0</v>
      </c>
      <c r="I145" s="26">
        <v>0</v>
      </c>
      <c r="J145" s="30">
        <f>+D145+G145</f>
        <v>0</v>
      </c>
      <c r="K145" s="23">
        <f>+E145+H145</f>
        <v>0</v>
      </c>
      <c r="L145" s="26">
        <f>+F145+I145</f>
        <v>0</v>
      </c>
      <c r="M145" s="26">
        <f>SUM(J145:L145)</f>
        <v>0</v>
      </c>
      <c r="N145" s="51"/>
      <c r="O145" s="26"/>
      <c r="P145" s="26"/>
      <c r="Q145" s="26"/>
      <c r="R145" s="26"/>
      <c r="S145" s="199">
        <f>SUM(J145:L150)</f>
        <v>1</v>
      </c>
      <c r="T145" s="30">
        <f t="shared" ref="T145:T150" si="276">10*J145</f>
        <v>0</v>
      </c>
      <c r="U145" s="32">
        <f t="shared" ref="U145:U150" si="277">7*K145</f>
        <v>0</v>
      </c>
      <c r="V145" s="31">
        <f t="shared" ref="V145:V150" si="278">4*L145</f>
        <v>0</v>
      </c>
      <c r="W145" s="33">
        <f>SUM(T145:V145)</f>
        <v>0</v>
      </c>
      <c r="X145" s="169">
        <f>SUM(W145:W150)</f>
        <v>7</v>
      </c>
    </row>
    <row r="146" spans="2:24" x14ac:dyDescent="0.25">
      <c r="B146" s="167"/>
      <c r="C146" s="24" t="s">
        <v>148</v>
      </c>
      <c r="D146" s="28">
        <v>0</v>
      </c>
      <c r="E146" s="24">
        <v>0</v>
      </c>
      <c r="F146" s="27">
        <v>0</v>
      </c>
      <c r="G146" s="28">
        <v>0</v>
      </c>
      <c r="H146" s="24">
        <v>0</v>
      </c>
      <c r="I146" s="27">
        <v>0</v>
      </c>
      <c r="J146" s="25">
        <f t="shared" ref="J146:J150" si="279">+D146+G146</f>
        <v>0</v>
      </c>
      <c r="K146" s="23">
        <f t="shared" ref="K146:K150" si="280">+E146+H146</f>
        <v>0</v>
      </c>
      <c r="L146" s="26">
        <f>+F146+I146</f>
        <v>0</v>
      </c>
      <c r="M146" s="26"/>
      <c r="N146" s="51">
        <f>SUM(J146:L146)</f>
        <v>0</v>
      </c>
      <c r="O146" s="26"/>
      <c r="P146" s="26"/>
      <c r="Q146" s="26"/>
      <c r="R146" s="26"/>
      <c r="S146" s="192"/>
      <c r="T146" s="25">
        <f t="shared" si="276"/>
        <v>0</v>
      </c>
      <c r="U146" s="23">
        <f t="shared" si="277"/>
        <v>0</v>
      </c>
      <c r="V146" s="26">
        <f t="shared" si="278"/>
        <v>0</v>
      </c>
      <c r="W146" s="29">
        <f t="shared" ref="W146:W150" si="281">SUM(T146:V146)</f>
        <v>0</v>
      </c>
      <c r="X146" s="170"/>
    </row>
    <row r="147" spans="2:24" x14ac:dyDescent="0.25">
      <c r="B147" s="167"/>
      <c r="C147" s="24" t="s">
        <v>149</v>
      </c>
      <c r="D147" s="28">
        <v>0</v>
      </c>
      <c r="E147" s="24">
        <v>0</v>
      </c>
      <c r="F147" s="27">
        <v>0</v>
      </c>
      <c r="G147" s="28">
        <v>0</v>
      </c>
      <c r="H147" s="24">
        <v>0</v>
      </c>
      <c r="I147" s="27">
        <v>0</v>
      </c>
      <c r="J147" s="25">
        <f t="shared" si="279"/>
        <v>0</v>
      </c>
      <c r="K147" s="23">
        <f t="shared" si="280"/>
        <v>0</v>
      </c>
      <c r="L147" s="26">
        <f t="shared" ref="L147:L150" si="282">+F147+I147</f>
        <v>0</v>
      </c>
      <c r="M147" s="26"/>
      <c r="N147" s="51"/>
      <c r="O147" s="26">
        <f>SUM(J147:L147)</f>
        <v>0</v>
      </c>
      <c r="P147" s="26"/>
      <c r="Q147" s="26"/>
      <c r="R147" s="26"/>
      <c r="S147" s="192"/>
      <c r="T147" s="25">
        <f t="shared" si="276"/>
        <v>0</v>
      </c>
      <c r="U147" s="23">
        <f t="shared" si="277"/>
        <v>0</v>
      </c>
      <c r="V147" s="26">
        <f t="shared" si="278"/>
        <v>0</v>
      </c>
      <c r="W147" s="29">
        <f t="shared" si="281"/>
        <v>0</v>
      </c>
      <c r="X147" s="170"/>
    </row>
    <row r="148" spans="2:24" x14ac:dyDescent="0.25">
      <c r="B148" s="167"/>
      <c r="C148" s="24" t="s">
        <v>105</v>
      </c>
      <c r="D148" s="28">
        <v>0</v>
      </c>
      <c r="E148" s="24">
        <v>0</v>
      </c>
      <c r="F148" s="27">
        <v>0</v>
      </c>
      <c r="G148" s="28">
        <v>0</v>
      </c>
      <c r="H148" s="24">
        <v>0</v>
      </c>
      <c r="I148" s="27">
        <v>0</v>
      </c>
      <c r="J148" s="25">
        <f t="shared" si="279"/>
        <v>0</v>
      </c>
      <c r="K148" s="23">
        <f t="shared" si="280"/>
        <v>0</v>
      </c>
      <c r="L148" s="26">
        <f t="shared" si="282"/>
        <v>0</v>
      </c>
      <c r="M148" s="26"/>
      <c r="N148" s="51"/>
      <c r="O148" s="26"/>
      <c r="P148" s="26">
        <f>SUM(J148:L148)</f>
        <v>0</v>
      </c>
      <c r="Q148" s="26"/>
      <c r="R148" s="26"/>
      <c r="S148" s="192"/>
      <c r="T148" s="25">
        <f t="shared" si="276"/>
        <v>0</v>
      </c>
      <c r="U148" s="23">
        <f t="shared" si="277"/>
        <v>0</v>
      </c>
      <c r="V148" s="26">
        <f t="shared" si="278"/>
        <v>0</v>
      </c>
      <c r="W148" s="29">
        <f t="shared" si="281"/>
        <v>0</v>
      </c>
      <c r="X148" s="170"/>
    </row>
    <row r="149" spans="2:24" x14ac:dyDescent="0.25">
      <c r="B149" s="167"/>
      <c r="C149" s="24" t="s">
        <v>150</v>
      </c>
      <c r="D149" s="28">
        <v>0</v>
      </c>
      <c r="E149" s="24">
        <v>0</v>
      </c>
      <c r="F149" s="27">
        <v>0</v>
      </c>
      <c r="G149" s="28">
        <v>0</v>
      </c>
      <c r="H149" s="24">
        <v>1</v>
      </c>
      <c r="I149" s="27">
        <v>0</v>
      </c>
      <c r="J149" s="25">
        <f t="shared" si="279"/>
        <v>0</v>
      </c>
      <c r="K149" s="23">
        <f t="shared" si="280"/>
        <v>1</v>
      </c>
      <c r="L149" s="26">
        <f t="shared" si="282"/>
        <v>0</v>
      </c>
      <c r="M149" s="26"/>
      <c r="N149" s="51"/>
      <c r="O149" s="26"/>
      <c r="P149" s="26"/>
      <c r="Q149" s="26">
        <f>SUM(J149:L149)</f>
        <v>1</v>
      </c>
      <c r="R149" s="26"/>
      <c r="S149" s="192"/>
      <c r="T149" s="25">
        <f t="shared" si="276"/>
        <v>0</v>
      </c>
      <c r="U149" s="23">
        <f t="shared" si="277"/>
        <v>7</v>
      </c>
      <c r="V149" s="26">
        <f t="shared" si="278"/>
        <v>0</v>
      </c>
      <c r="W149" s="29">
        <f t="shared" si="281"/>
        <v>7</v>
      </c>
      <c r="X149" s="170"/>
    </row>
    <row r="150" spans="2:24" x14ac:dyDescent="0.25">
      <c r="B150" s="167"/>
      <c r="C150" s="24" t="s">
        <v>129</v>
      </c>
      <c r="D150" s="28">
        <v>0</v>
      </c>
      <c r="E150" s="24">
        <v>0</v>
      </c>
      <c r="F150" s="27">
        <v>0</v>
      </c>
      <c r="G150" s="28">
        <v>0</v>
      </c>
      <c r="H150" s="24">
        <v>0</v>
      </c>
      <c r="I150" s="27">
        <v>0</v>
      </c>
      <c r="J150" s="25">
        <f t="shared" si="279"/>
        <v>0</v>
      </c>
      <c r="K150" s="23">
        <f t="shared" si="280"/>
        <v>0</v>
      </c>
      <c r="L150" s="26">
        <f t="shared" si="282"/>
        <v>0</v>
      </c>
      <c r="M150" s="26"/>
      <c r="N150" s="51"/>
      <c r="O150" s="26"/>
      <c r="P150" s="26"/>
      <c r="Q150" s="26"/>
      <c r="R150" s="26">
        <f>SUM(J150:L150)</f>
        <v>0</v>
      </c>
      <c r="S150" s="192"/>
      <c r="T150" s="25">
        <f t="shared" si="276"/>
        <v>0</v>
      </c>
      <c r="U150" s="23">
        <f t="shared" si="277"/>
        <v>0</v>
      </c>
      <c r="V150" s="26">
        <f t="shared" si="278"/>
        <v>0</v>
      </c>
      <c r="W150" s="29">
        <f t="shared" si="281"/>
        <v>0</v>
      </c>
      <c r="X150" s="170"/>
    </row>
    <row r="151" spans="2:24" ht="15.75" thickBot="1" x14ac:dyDescent="0.3">
      <c r="B151" s="168"/>
      <c r="C151" s="36" t="s">
        <v>156</v>
      </c>
      <c r="D151" s="37">
        <f>SUM(D145:D150)</f>
        <v>0</v>
      </c>
      <c r="E151" s="38">
        <f t="shared" ref="E151" si="283">SUM(E145:E150)</f>
        <v>0</v>
      </c>
      <c r="F151" s="39">
        <f t="shared" ref="F151" si="284">SUM(F145:F150)</f>
        <v>0</v>
      </c>
      <c r="G151" s="37">
        <f t="shared" ref="G151" si="285">SUM(G145:G150)</f>
        <v>0</v>
      </c>
      <c r="H151" s="38">
        <f t="shared" ref="H151" si="286">SUM(H145:H150)</f>
        <v>1</v>
      </c>
      <c r="I151" s="39">
        <f t="shared" ref="I151" si="287">SUM(I145:I150)</f>
        <v>0</v>
      </c>
      <c r="J151" s="37">
        <f>SUM(J145:J150)</f>
        <v>0</v>
      </c>
      <c r="K151" s="38">
        <f t="shared" ref="K151" si="288">SUM(K145:K150)</f>
        <v>1</v>
      </c>
      <c r="L151" s="39">
        <f t="shared" ref="L151" si="289">SUM(L145:L150)</f>
        <v>0</v>
      </c>
      <c r="M151" s="39"/>
      <c r="N151" s="52"/>
      <c r="O151" s="39"/>
      <c r="P151" s="39"/>
      <c r="Q151" s="39"/>
      <c r="R151" s="39"/>
      <c r="S151" s="193"/>
      <c r="T151" s="37">
        <f t="shared" si="275"/>
        <v>0</v>
      </c>
      <c r="U151" s="38">
        <f t="shared" si="275"/>
        <v>7</v>
      </c>
      <c r="V151" s="39">
        <f t="shared" si="275"/>
        <v>0</v>
      </c>
      <c r="W151" s="34"/>
      <c r="X151" s="171"/>
    </row>
    <row r="152" spans="2:24" x14ac:dyDescent="0.25">
      <c r="B152" s="166" t="s">
        <v>157</v>
      </c>
      <c r="C152" s="32" t="s">
        <v>147</v>
      </c>
      <c r="D152" s="25">
        <v>0</v>
      </c>
      <c r="E152" s="23">
        <v>0</v>
      </c>
      <c r="F152" s="26">
        <v>1</v>
      </c>
      <c r="G152" s="25">
        <v>0</v>
      </c>
      <c r="H152" s="23">
        <v>0</v>
      </c>
      <c r="I152" s="26">
        <v>0</v>
      </c>
      <c r="J152" s="30">
        <f>+D152+G152</f>
        <v>0</v>
      </c>
      <c r="K152" s="23">
        <f>+E152+H152</f>
        <v>0</v>
      </c>
      <c r="L152" s="26">
        <f>+F152+I152</f>
        <v>1</v>
      </c>
      <c r="M152" s="26">
        <f>SUM(J152:L152)</f>
        <v>1</v>
      </c>
      <c r="N152" s="51"/>
      <c r="O152" s="26"/>
      <c r="P152" s="26"/>
      <c r="Q152" s="26"/>
      <c r="R152" s="26"/>
      <c r="S152" s="199">
        <f>SUM(J152:L157)</f>
        <v>1</v>
      </c>
      <c r="T152" s="30">
        <f t="shared" ref="T152:T157" si="290">10*J152</f>
        <v>0</v>
      </c>
      <c r="U152" s="32">
        <f t="shared" ref="U152:U157" si="291">7*K152</f>
        <v>0</v>
      </c>
      <c r="V152" s="31">
        <f t="shared" ref="V152:V157" si="292">4*L152</f>
        <v>4</v>
      </c>
      <c r="W152" s="33">
        <f>SUM(T152:V152)</f>
        <v>4</v>
      </c>
      <c r="X152" s="169">
        <f>SUM(W152:W157)</f>
        <v>4</v>
      </c>
    </row>
    <row r="153" spans="2:24" x14ac:dyDescent="0.25">
      <c r="B153" s="167"/>
      <c r="C153" s="24" t="s">
        <v>148</v>
      </c>
      <c r="D153" s="28">
        <v>0</v>
      </c>
      <c r="E153" s="24">
        <v>0</v>
      </c>
      <c r="F153" s="27">
        <v>0</v>
      </c>
      <c r="G153" s="28">
        <v>0</v>
      </c>
      <c r="H153" s="24">
        <v>0</v>
      </c>
      <c r="I153" s="27">
        <v>0</v>
      </c>
      <c r="J153" s="25">
        <f t="shared" ref="J153:J157" si="293">+D153+G153</f>
        <v>0</v>
      </c>
      <c r="K153" s="23">
        <v>0</v>
      </c>
      <c r="L153" s="26">
        <v>0</v>
      </c>
      <c r="M153" s="26"/>
      <c r="N153" s="51">
        <f>SUM(J153:L153)</f>
        <v>0</v>
      </c>
      <c r="O153" s="26"/>
      <c r="P153" s="26"/>
      <c r="Q153" s="26"/>
      <c r="R153" s="26"/>
      <c r="S153" s="192"/>
      <c r="T153" s="25">
        <f t="shared" si="290"/>
        <v>0</v>
      </c>
      <c r="U153" s="23">
        <f t="shared" si="291"/>
        <v>0</v>
      </c>
      <c r="V153" s="26">
        <f t="shared" si="292"/>
        <v>0</v>
      </c>
      <c r="W153" s="29">
        <f t="shared" ref="W153:W157" si="294">SUM(T153:V153)</f>
        <v>0</v>
      </c>
      <c r="X153" s="170"/>
    </row>
    <row r="154" spans="2:24" x14ac:dyDescent="0.25">
      <c r="B154" s="167"/>
      <c r="C154" s="24" t="s">
        <v>149</v>
      </c>
      <c r="D154" s="28">
        <v>0</v>
      </c>
      <c r="E154" s="24">
        <v>0</v>
      </c>
      <c r="F154" s="27">
        <v>0</v>
      </c>
      <c r="G154" s="28">
        <v>0</v>
      </c>
      <c r="H154" s="24">
        <v>0</v>
      </c>
      <c r="I154" s="27">
        <v>0</v>
      </c>
      <c r="J154" s="25">
        <f t="shared" si="293"/>
        <v>0</v>
      </c>
      <c r="K154" s="23">
        <f t="shared" ref="K154:K157" si="295">+E154+H154</f>
        <v>0</v>
      </c>
      <c r="L154" s="26">
        <f t="shared" ref="L154:L157" si="296">+F154+I154</f>
        <v>0</v>
      </c>
      <c r="M154" s="26"/>
      <c r="N154" s="51"/>
      <c r="O154" s="26">
        <f>SUM(J154:L154)</f>
        <v>0</v>
      </c>
      <c r="P154" s="26"/>
      <c r="Q154" s="26"/>
      <c r="R154" s="26"/>
      <c r="S154" s="192"/>
      <c r="T154" s="25">
        <f t="shared" si="290"/>
        <v>0</v>
      </c>
      <c r="U154" s="23">
        <f t="shared" si="291"/>
        <v>0</v>
      </c>
      <c r="V154" s="26">
        <f t="shared" si="292"/>
        <v>0</v>
      </c>
      <c r="W154" s="29">
        <f t="shared" si="294"/>
        <v>0</v>
      </c>
      <c r="X154" s="170"/>
    </row>
    <row r="155" spans="2:24" x14ac:dyDescent="0.25">
      <c r="B155" s="167"/>
      <c r="C155" s="24" t="s">
        <v>105</v>
      </c>
      <c r="D155" s="28">
        <v>0</v>
      </c>
      <c r="E155" s="24">
        <v>0</v>
      </c>
      <c r="F155" s="27">
        <v>0</v>
      </c>
      <c r="G155" s="28">
        <v>0</v>
      </c>
      <c r="H155" s="24">
        <v>0</v>
      </c>
      <c r="I155" s="27">
        <v>0</v>
      </c>
      <c r="J155" s="25">
        <f t="shared" si="293"/>
        <v>0</v>
      </c>
      <c r="K155" s="23">
        <f t="shared" si="295"/>
        <v>0</v>
      </c>
      <c r="L155" s="26">
        <f t="shared" si="296"/>
        <v>0</v>
      </c>
      <c r="M155" s="26"/>
      <c r="N155" s="51"/>
      <c r="O155" s="26"/>
      <c r="P155" s="26">
        <f>SUM(J155:L155)</f>
        <v>0</v>
      </c>
      <c r="Q155" s="26"/>
      <c r="R155" s="26"/>
      <c r="S155" s="192"/>
      <c r="T155" s="25">
        <f t="shared" si="290"/>
        <v>0</v>
      </c>
      <c r="U155" s="23">
        <f t="shared" si="291"/>
        <v>0</v>
      </c>
      <c r="V155" s="26">
        <f t="shared" si="292"/>
        <v>0</v>
      </c>
      <c r="W155" s="29">
        <f t="shared" si="294"/>
        <v>0</v>
      </c>
      <c r="X155" s="170"/>
    </row>
    <row r="156" spans="2:24" x14ac:dyDescent="0.25">
      <c r="B156" s="167"/>
      <c r="C156" s="24" t="s">
        <v>150</v>
      </c>
      <c r="D156" s="28">
        <v>0</v>
      </c>
      <c r="E156" s="24">
        <v>0</v>
      </c>
      <c r="F156" s="27">
        <v>0</v>
      </c>
      <c r="G156" s="28">
        <v>0</v>
      </c>
      <c r="H156" s="24">
        <v>0</v>
      </c>
      <c r="I156" s="27">
        <v>0</v>
      </c>
      <c r="J156" s="25">
        <f t="shared" si="293"/>
        <v>0</v>
      </c>
      <c r="K156" s="23">
        <f t="shared" si="295"/>
        <v>0</v>
      </c>
      <c r="L156" s="26">
        <f t="shared" si="296"/>
        <v>0</v>
      </c>
      <c r="M156" s="26"/>
      <c r="N156" s="51"/>
      <c r="O156" s="26"/>
      <c r="P156" s="26"/>
      <c r="Q156" s="26">
        <f>SUM(J156:L156)</f>
        <v>0</v>
      </c>
      <c r="R156" s="26"/>
      <c r="S156" s="192"/>
      <c r="T156" s="25">
        <f t="shared" si="290"/>
        <v>0</v>
      </c>
      <c r="U156" s="23">
        <f t="shared" si="291"/>
        <v>0</v>
      </c>
      <c r="V156" s="26">
        <f t="shared" si="292"/>
        <v>0</v>
      </c>
      <c r="W156" s="29">
        <f t="shared" si="294"/>
        <v>0</v>
      </c>
      <c r="X156" s="170"/>
    </row>
    <row r="157" spans="2:24" x14ac:dyDescent="0.25">
      <c r="B157" s="167"/>
      <c r="C157" s="24" t="s">
        <v>129</v>
      </c>
      <c r="D157" s="28">
        <v>0</v>
      </c>
      <c r="E157" s="24">
        <v>0</v>
      </c>
      <c r="F157" s="27">
        <v>0</v>
      </c>
      <c r="G157" s="28">
        <v>0</v>
      </c>
      <c r="H157" s="24">
        <v>0</v>
      </c>
      <c r="I157" s="27">
        <v>0</v>
      </c>
      <c r="J157" s="25">
        <f t="shared" si="293"/>
        <v>0</v>
      </c>
      <c r="K157" s="23">
        <f t="shared" si="295"/>
        <v>0</v>
      </c>
      <c r="L157" s="26">
        <f t="shared" si="296"/>
        <v>0</v>
      </c>
      <c r="M157" s="26"/>
      <c r="N157" s="51"/>
      <c r="O157" s="26"/>
      <c r="P157" s="26"/>
      <c r="Q157" s="26"/>
      <c r="R157" s="26">
        <f>SUM(J157:L157)</f>
        <v>0</v>
      </c>
      <c r="S157" s="192"/>
      <c r="T157" s="25">
        <f t="shared" si="290"/>
        <v>0</v>
      </c>
      <c r="U157" s="23">
        <f t="shared" si="291"/>
        <v>0</v>
      </c>
      <c r="V157" s="26">
        <f t="shared" si="292"/>
        <v>0</v>
      </c>
      <c r="W157" s="29">
        <f t="shared" si="294"/>
        <v>0</v>
      </c>
      <c r="X157" s="170"/>
    </row>
    <row r="158" spans="2:24" ht="15.75" thickBot="1" x14ac:dyDescent="0.3">
      <c r="B158" s="168"/>
      <c r="C158" s="36" t="s">
        <v>156</v>
      </c>
      <c r="D158" s="37">
        <f>SUM(D152:D157)</f>
        <v>0</v>
      </c>
      <c r="E158" s="38">
        <f t="shared" ref="E158" si="297">SUM(E152:E157)</f>
        <v>0</v>
      </c>
      <c r="F158" s="39">
        <f t="shared" ref="F158" si="298">SUM(F152:F157)</f>
        <v>1</v>
      </c>
      <c r="G158" s="37">
        <f t="shared" ref="G158" si="299">SUM(G152:G157)</f>
        <v>0</v>
      </c>
      <c r="H158" s="38">
        <f t="shared" ref="H158" si="300">SUM(H152:H157)</f>
        <v>0</v>
      </c>
      <c r="I158" s="39">
        <f t="shared" ref="I158" si="301">SUM(I152:I157)</f>
        <v>0</v>
      </c>
      <c r="J158" s="37">
        <f>SUM(J152:J157)</f>
        <v>0</v>
      </c>
      <c r="K158" s="38">
        <f t="shared" ref="K158" si="302">SUM(K152:K157)</f>
        <v>0</v>
      </c>
      <c r="L158" s="39">
        <f t="shared" ref="L158" si="303">SUM(L152:L157)</f>
        <v>1</v>
      </c>
      <c r="M158" s="39"/>
      <c r="N158" s="52"/>
      <c r="O158" s="39"/>
      <c r="P158" s="39"/>
      <c r="Q158" s="39"/>
      <c r="R158" s="39"/>
      <c r="S158" s="193"/>
      <c r="T158" s="37">
        <f t="shared" si="275"/>
        <v>0</v>
      </c>
      <c r="U158" s="38">
        <f t="shared" si="275"/>
        <v>0</v>
      </c>
      <c r="V158" s="39">
        <f t="shared" si="275"/>
        <v>4</v>
      </c>
      <c r="W158" s="34"/>
      <c r="X158" s="171"/>
    </row>
    <row r="159" spans="2:24" x14ac:dyDescent="0.25">
      <c r="B159" s="166" t="s">
        <v>161</v>
      </c>
      <c r="C159" s="32" t="s">
        <v>147</v>
      </c>
      <c r="D159" s="25">
        <v>0</v>
      </c>
      <c r="E159" s="23">
        <v>0</v>
      </c>
      <c r="F159" s="26">
        <v>0</v>
      </c>
      <c r="G159" s="25">
        <v>0</v>
      </c>
      <c r="H159" s="23">
        <v>0</v>
      </c>
      <c r="I159" s="26">
        <v>0</v>
      </c>
      <c r="J159" s="30">
        <f>+D159+G159</f>
        <v>0</v>
      </c>
      <c r="K159" s="23">
        <f>+E159+H159</f>
        <v>0</v>
      </c>
      <c r="L159" s="26">
        <f>+F159+I159</f>
        <v>0</v>
      </c>
      <c r="M159" s="26">
        <f>SUM(J159:L159)</f>
        <v>0</v>
      </c>
      <c r="N159" s="51"/>
      <c r="O159" s="26"/>
      <c r="P159" s="26"/>
      <c r="Q159" s="26"/>
      <c r="R159" s="26"/>
      <c r="S159" s="199">
        <f>SUM(J159:L164)</f>
        <v>1</v>
      </c>
      <c r="T159" s="30">
        <f t="shared" ref="T159:T164" si="304">10*J159</f>
        <v>0</v>
      </c>
      <c r="U159" s="32">
        <f t="shared" ref="U159:U164" si="305">7*K159</f>
        <v>0</v>
      </c>
      <c r="V159" s="31">
        <f t="shared" ref="V159:V164" si="306">4*L159</f>
        <v>0</v>
      </c>
      <c r="W159" s="33">
        <f>SUM(T159:V159)</f>
        <v>0</v>
      </c>
      <c r="X159" s="169">
        <f>SUM(W159:W164)</f>
        <v>4</v>
      </c>
    </row>
    <row r="160" spans="2:24" x14ac:dyDescent="0.25">
      <c r="B160" s="167"/>
      <c r="C160" s="24" t="s">
        <v>148</v>
      </c>
      <c r="D160" s="28">
        <v>0</v>
      </c>
      <c r="E160" s="24">
        <v>0</v>
      </c>
      <c r="F160" s="27">
        <v>0</v>
      </c>
      <c r="G160" s="28">
        <v>0</v>
      </c>
      <c r="H160" s="24">
        <v>0</v>
      </c>
      <c r="I160" s="27">
        <v>0</v>
      </c>
      <c r="J160" s="25">
        <f t="shared" ref="J160:J164" si="307">+D160+G160</f>
        <v>0</v>
      </c>
      <c r="K160" s="23">
        <f t="shared" ref="K160:K164" si="308">+E160+H160</f>
        <v>0</v>
      </c>
      <c r="L160" s="26">
        <f>+F160+I160</f>
        <v>0</v>
      </c>
      <c r="M160" s="26"/>
      <c r="N160" s="51">
        <f>SUM(J160:L160)</f>
        <v>0</v>
      </c>
      <c r="O160" s="26"/>
      <c r="P160" s="26"/>
      <c r="Q160" s="26"/>
      <c r="R160" s="26"/>
      <c r="S160" s="192"/>
      <c r="T160" s="25">
        <f t="shared" si="304"/>
        <v>0</v>
      </c>
      <c r="U160" s="23">
        <f t="shared" si="305"/>
        <v>0</v>
      </c>
      <c r="V160" s="26">
        <f t="shared" si="306"/>
        <v>0</v>
      </c>
      <c r="W160" s="29">
        <f t="shared" ref="W160:W164" si="309">SUM(T160:V160)</f>
        <v>0</v>
      </c>
      <c r="X160" s="170"/>
    </row>
    <row r="161" spans="2:24" x14ac:dyDescent="0.25">
      <c r="B161" s="167"/>
      <c r="C161" s="24" t="s">
        <v>149</v>
      </c>
      <c r="D161" s="28">
        <v>0</v>
      </c>
      <c r="E161" s="24">
        <v>0</v>
      </c>
      <c r="F161" s="27">
        <v>1</v>
      </c>
      <c r="G161" s="28">
        <v>0</v>
      </c>
      <c r="H161" s="24">
        <v>0</v>
      </c>
      <c r="I161" s="27">
        <v>0</v>
      </c>
      <c r="J161" s="25">
        <f t="shared" si="307"/>
        <v>0</v>
      </c>
      <c r="K161" s="23">
        <f t="shared" si="308"/>
        <v>0</v>
      </c>
      <c r="L161" s="26">
        <f t="shared" ref="L161:L164" si="310">+F161+I161</f>
        <v>1</v>
      </c>
      <c r="M161" s="26"/>
      <c r="N161" s="51"/>
      <c r="O161" s="26">
        <f>SUM(J161:L161)</f>
        <v>1</v>
      </c>
      <c r="P161" s="26"/>
      <c r="Q161" s="26"/>
      <c r="R161" s="26"/>
      <c r="S161" s="192"/>
      <c r="T161" s="25">
        <f t="shared" si="304"/>
        <v>0</v>
      </c>
      <c r="U161" s="23">
        <f t="shared" si="305"/>
        <v>0</v>
      </c>
      <c r="V161" s="26">
        <f t="shared" si="306"/>
        <v>4</v>
      </c>
      <c r="W161" s="29">
        <f t="shared" si="309"/>
        <v>4</v>
      </c>
      <c r="X161" s="170"/>
    </row>
    <row r="162" spans="2:24" x14ac:dyDescent="0.25">
      <c r="B162" s="167"/>
      <c r="C162" s="24" t="s">
        <v>105</v>
      </c>
      <c r="D162" s="28">
        <v>0</v>
      </c>
      <c r="E162" s="24">
        <v>0</v>
      </c>
      <c r="F162" s="27">
        <v>0</v>
      </c>
      <c r="G162" s="28">
        <v>0</v>
      </c>
      <c r="H162" s="24">
        <v>0</v>
      </c>
      <c r="I162" s="27">
        <v>0</v>
      </c>
      <c r="J162" s="25">
        <f t="shared" si="307"/>
        <v>0</v>
      </c>
      <c r="K162" s="23">
        <f t="shared" si="308"/>
        <v>0</v>
      </c>
      <c r="L162" s="26">
        <f t="shared" si="310"/>
        <v>0</v>
      </c>
      <c r="M162" s="26"/>
      <c r="N162" s="51"/>
      <c r="O162" s="26"/>
      <c r="P162" s="26">
        <f>SUM(J162:L162)</f>
        <v>0</v>
      </c>
      <c r="Q162" s="26"/>
      <c r="R162" s="26"/>
      <c r="S162" s="192"/>
      <c r="T162" s="25">
        <f t="shared" si="304"/>
        <v>0</v>
      </c>
      <c r="U162" s="23">
        <f t="shared" si="305"/>
        <v>0</v>
      </c>
      <c r="V162" s="26">
        <f t="shared" si="306"/>
        <v>0</v>
      </c>
      <c r="W162" s="29">
        <f t="shared" si="309"/>
        <v>0</v>
      </c>
      <c r="X162" s="170"/>
    </row>
    <row r="163" spans="2:24" x14ac:dyDescent="0.25">
      <c r="B163" s="167"/>
      <c r="C163" s="24" t="s">
        <v>150</v>
      </c>
      <c r="D163" s="28">
        <v>0</v>
      </c>
      <c r="E163" s="24">
        <v>0</v>
      </c>
      <c r="F163" s="27">
        <v>0</v>
      </c>
      <c r="G163" s="28">
        <v>0</v>
      </c>
      <c r="H163" s="24">
        <v>0</v>
      </c>
      <c r="I163" s="27">
        <v>0</v>
      </c>
      <c r="J163" s="25">
        <f t="shared" si="307"/>
        <v>0</v>
      </c>
      <c r="K163" s="23">
        <f t="shared" si="308"/>
        <v>0</v>
      </c>
      <c r="L163" s="26">
        <f t="shared" si="310"/>
        <v>0</v>
      </c>
      <c r="M163" s="26"/>
      <c r="N163" s="51"/>
      <c r="O163" s="26"/>
      <c r="P163" s="26"/>
      <c r="Q163" s="26">
        <f>SUM(J163:L163)</f>
        <v>0</v>
      </c>
      <c r="R163" s="26"/>
      <c r="S163" s="192"/>
      <c r="T163" s="25">
        <f t="shared" si="304"/>
        <v>0</v>
      </c>
      <c r="U163" s="23">
        <f t="shared" si="305"/>
        <v>0</v>
      </c>
      <c r="V163" s="26">
        <f t="shared" si="306"/>
        <v>0</v>
      </c>
      <c r="W163" s="29">
        <f t="shared" si="309"/>
        <v>0</v>
      </c>
      <c r="X163" s="170"/>
    </row>
    <row r="164" spans="2:24" x14ac:dyDescent="0.25">
      <c r="B164" s="167"/>
      <c r="C164" s="24" t="s">
        <v>129</v>
      </c>
      <c r="D164" s="28">
        <v>0</v>
      </c>
      <c r="E164" s="24">
        <v>0</v>
      </c>
      <c r="F164" s="27">
        <v>0</v>
      </c>
      <c r="G164" s="28">
        <v>0</v>
      </c>
      <c r="H164" s="24">
        <v>0</v>
      </c>
      <c r="I164" s="27">
        <v>0</v>
      </c>
      <c r="J164" s="25">
        <f t="shared" si="307"/>
        <v>0</v>
      </c>
      <c r="K164" s="23">
        <f t="shared" si="308"/>
        <v>0</v>
      </c>
      <c r="L164" s="26">
        <f t="shared" si="310"/>
        <v>0</v>
      </c>
      <c r="M164" s="26"/>
      <c r="N164" s="51"/>
      <c r="O164" s="26"/>
      <c r="P164" s="26"/>
      <c r="Q164" s="26"/>
      <c r="R164" s="26">
        <f>SUM(J164:L164)</f>
        <v>0</v>
      </c>
      <c r="S164" s="192"/>
      <c r="T164" s="25">
        <f t="shared" si="304"/>
        <v>0</v>
      </c>
      <c r="U164" s="23">
        <f t="shared" si="305"/>
        <v>0</v>
      </c>
      <c r="V164" s="26">
        <f t="shared" si="306"/>
        <v>0</v>
      </c>
      <c r="W164" s="29">
        <f t="shared" si="309"/>
        <v>0</v>
      </c>
      <c r="X164" s="170"/>
    </row>
    <row r="165" spans="2:24" ht="15.75" thickBot="1" x14ac:dyDescent="0.3">
      <c r="B165" s="168"/>
      <c r="C165" s="36" t="s">
        <v>156</v>
      </c>
      <c r="D165" s="37">
        <f>SUM(D159:D164)</f>
        <v>0</v>
      </c>
      <c r="E165" s="38">
        <f t="shared" ref="E165" si="311">SUM(E159:E164)</f>
        <v>0</v>
      </c>
      <c r="F165" s="39">
        <f t="shared" ref="F165" si="312">SUM(F159:F164)</f>
        <v>1</v>
      </c>
      <c r="G165" s="37">
        <f t="shared" ref="G165" si="313">SUM(G159:G164)</f>
        <v>0</v>
      </c>
      <c r="H165" s="38">
        <f t="shared" ref="H165" si="314">SUM(H159:H164)</f>
        <v>0</v>
      </c>
      <c r="I165" s="39">
        <f t="shared" ref="I165" si="315">SUM(I159:I164)</f>
        <v>0</v>
      </c>
      <c r="J165" s="37">
        <f>SUM(J159:J164)</f>
        <v>0</v>
      </c>
      <c r="K165" s="38">
        <f t="shared" ref="K165" si="316">SUM(K159:K164)</f>
        <v>0</v>
      </c>
      <c r="L165" s="39">
        <f t="shared" ref="L165" si="317">SUM(L159:L164)</f>
        <v>1</v>
      </c>
      <c r="M165" s="39"/>
      <c r="N165" s="52"/>
      <c r="O165" s="39"/>
      <c r="P165" s="39"/>
      <c r="Q165" s="39"/>
      <c r="R165" s="39"/>
      <c r="S165" s="193"/>
      <c r="T165" s="37">
        <f t="shared" ref="T165:V179" si="318">SUM(T159:T164)</f>
        <v>0</v>
      </c>
      <c r="U165" s="38">
        <f t="shared" si="318"/>
        <v>0</v>
      </c>
      <c r="V165" s="39">
        <f t="shared" si="318"/>
        <v>4</v>
      </c>
      <c r="W165" s="34"/>
      <c r="X165" s="171"/>
    </row>
    <row r="166" spans="2:24" x14ac:dyDescent="0.25">
      <c r="B166" s="166" t="s">
        <v>79</v>
      </c>
      <c r="C166" s="32" t="s">
        <v>147</v>
      </c>
      <c r="D166" s="25">
        <v>0</v>
      </c>
      <c r="E166" s="23">
        <v>0</v>
      </c>
      <c r="F166" s="26">
        <v>0</v>
      </c>
      <c r="G166" s="25">
        <v>0</v>
      </c>
      <c r="H166" s="23">
        <v>0</v>
      </c>
      <c r="I166" s="26">
        <v>0</v>
      </c>
      <c r="J166" s="30">
        <f>+D166+G166</f>
        <v>0</v>
      </c>
      <c r="K166" s="23">
        <f>+E166+H166</f>
        <v>0</v>
      </c>
      <c r="L166" s="26">
        <f>+F166+I166</f>
        <v>0</v>
      </c>
      <c r="M166" s="26">
        <f>SUM(J166:L166)</f>
        <v>0</v>
      </c>
      <c r="N166" s="51"/>
      <c r="O166" s="26"/>
      <c r="P166" s="26"/>
      <c r="Q166" s="26"/>
      <c r="R166" s="26"/>
      <c r="S166" s="199">
        <f>SUM(J166:L171)</f>
        <v>1</v>
      </c>
      <c r="T166" s="30">
        <f t="shared" ref="T166:T171" si="319">10*J166</f>
        <v>0</v>
      </c>
      <c r="U166" s="32">
        <f t="shared" ref="U166:U171" si="320">7*K166</f>
        <v>0</v>
      </c>
      <c r="V166" s="31">
        <f t="shared" ref="V166:V171" si="321">4*L166</f>
        <v>0</v>
      </c>
      <c r="W166" s="33">
        <f>SUM(T166:V166)</f>
        <v>0</v>
      </c>
      <c r="X166" s="169">
        <f>SUM(W166:W171)</f>
        <v>4</v>
      </c>
    </row>
    <row r="167" spans="2:24" x14ac:dyDescent="0.25">
      <c r="B167" s="167"/>
      <c r="C167" s="24" t="s">
        <v>148</v>
      </c>
      <c r="D167" s="28">
        <v>0</v>
      </c>
      <c r="E167" s="24">
        <v>0</v>
      </c>
      <c r="F167" s="27">
        <v>0</v>
      </c>
      <c r="G167" s="28">
        <v>0</v>
      </c>
      <c r="H167" s="24">
        <v>0</v>
      </c>
      <c r="I167" s="27">
        <v>0</v>
      </c>
      <c r="J167" s="25">
        <f t="shared" ref="J167:J171" si="322">+D167+G167</f>
        <v>0</v>
      </c>
      <c r="K167" s="23">
        <f t="shared" ref="K167:K171" si="323">+E167+H167</f>
        <v>0</v>
      </c>
      <c r="L167" s="26">
        <f>+F167+I167</f>
        <v>0</v>
      </c>
      <c r="M167" s="26"/>
      <c r="N167" s="51">
        <f>SUM(J167:L167)</f>
        <v>0</v>
      </c>
      <c r="O167" s="26"/>
      <c r="P167" s="26"/>
      <c r="Q167" s="26"/>
      <c r="R167" s="26"/>
      <c r="S167" s="192"/>
      <c r="T167" s="25">
        <f t="shared" si="319"/>
        <v>0</v>
      </c>
      <c r="U167" s="23">
        <f t="shared" si="320"/>
        <v>0</v>
      </c>
      <c r="V167" s="26">
        <f t="shared" si="321"/>
        <v>0</v>
      </c>
      <c r="W167" s="29">
        <f t="shared" ref="W167:W171" si="324">SUM(T167:V167)</f>
        <v>0</v>
      </c>
      <c r="X167" s="170"/>
    </row>
    <row r="168" spans="2:24" x14ac:dyDescent="0.25">
      <c r="B168" s="167"/>
      <c r="C168" s="24" t="s">
        <v>149</v>
      </c>
      <c r="D168" s="28">
        <v>0</v>
      </c>
      <c r="E168" s="24">
        <v>0</v>
      </c>
      <c r="F168" s="27">
        <v>0</v>
      </c>
      <c r="G168" s="28">
        <v>0</v>
      </c>
      <c r="H168" s="24">
        <v>0</v>
      </c>
      <c r="I168" s="27">
        <v>0</v>
      </c>
      <c r="J168" s="25">
        <f t="shared" si="322"/>
        <v>0</v>
      </c>
      <c r="K168" s="23">
        <f t="shared" si="323"/>
        <v>0</v>
      </c>
      <c r="L168" s="26">
        <f t="shared" ref="L168:L171" si="325">+F168+I168</f>
        <v>0</v>
      </c>
      <c r="M168" s="26"/>
      <c r="N168" s="51"/>
      <c r="O168" s="26">
        <f>SUM(J168:L168)</f>
        <v>0</v>
      </c>
      <c r="P168" s="26"/>
      <c r="Q168" s="26"/>
      <c r="R168" s="26"/>
      <c r="S168" s="192"/>
      <c r="T168" s="25">
        <f t="shared" si="319"/>
        <v>0</v>
      </c>
      <c r="U168" s="23">
        <f t="shared" si="320"/>
        <v>0</v>
      </c>
      <c r="V168" s="26">
        <f t="shared" si="321"/>
        <v>0</v>
      </c>
      <c r="W168" s="29">
        <f t="shared" si="324"/>
        <v>0</v>
      </c>
      <c r="X168" s="170"/>
    </row>
    <row r="169" spans="2:24" x14ac:dyDescent="0.25">
      <c r="B169" s="167"/>
      <c r="C169" s="24" t="s">
        <v>105</v>
      </c>
      <c r="D169" s="28">
        <v>0</v>
      </c>
      <c r="E169" s="24">
        <v>0</v>
      </c>
      <c r="F169" s="27">
        <v>1</v>
      </c>
      <c r="G169" s="28">
        <v>0</v>
      </c>
      <c r="H169" s="24">
        <v>0</v>
      </c>
      <c r="I169" s="27">
        <v>0</v>
      </c>
      <c r="J169" s="25">
        <f t="shared" si="322"/>
        <v>0</v>
      </c>
      <c r="K169" s="23">
        <f t="shared" si="323"/>
        <v>0</v>
      </c>
      <c r="L169" s="26">
        <f t="shared" si="325"/>
        <v>1</v>
      </c>
      <c r="M169" s="26"/>
      <c r="N169" s="51"/>
      <c r="O169" s="26"/>
      <c r="P169" s="26">
        <f>SUM(J169:L169)</f>
        <v>1</v>
      </c>
      <c r="Q169" s="26"/>
      <c r="R169" s="26"/>
      <c r="S169" s="192"/>
      <c r="T169" s="25">
        <f t="shared" si="319"/>
        <v>0</v>
      </c>
      <c r="U169" s="23">
        <f t="shared" si="320"/>
        <v>0</v>
      </c>
      <c r="V169" s="26">
        <f t="shared" si="321"/>
        <v>4</v>
      </c>
      <c r="W169" s="29">
        <f t="shared" si="324"/>
        <v>4</v>
      </c>
      <c r="X169" s="170"/>
    </row>
    <row r="170" spans="2:24" x14ac:dyDescent="0.25">
      <c r="B170" s="167"/>
      <c r="C170" s="24" t="s">
        <v>150</v>
      </c>
      <c r="D170" s="28">
        <v>0</v>
      </c>
      <c r="E170" s="24">
        <v>0</v>
      </c>
      <c r="F170" s="27">
        <v>0</v>
      </c>
      <c r="G170" s="28">
        <v>0</v>
      </c>
      <c r="H170" s="24">
        <v>0</v>
      </c>
      <c r="I170" s="27">
        <v>0</v>
      </c>
      <c r="J170" s="25">
        <f t="shared" si="322"/>
        <v>0</v>
      </c>
      <c r="K170" s="23">
        <f t="shared" si="323"/>
        <v>0</v>
      </c>
      <c r="L170" s="26">
        <f t="shared" si="325"/>
        <v>0</v>
      </c>
      <c r="M170" s="26"/>
      <c r="N170" s="51"/>
      <c r="O170" s="26"/>
      <c r="P170" s="26"/>
      <c r="Q170" s="26">
        <f>SUM(J170:L170)</f>
        <v>0</v>
      </c>
      <c r="R170" s="26"/>
      <c r="S170" s="192"/>
      <c r="T170" s="25">
        <f t="shared" si="319"/>
        <v>0</v>
      </c>
      <c r="U170" s="23">
        <f t="shared" si="320"/>
        <v>0</v>
      </c>
      <c r="V170" s="26">
        <f t="shared" si="321"/>
        <v>0</v>
      </c>
      <c r="W170" s="29">
        <f t="shared" si="324"/>
        <v>0</v>
      </c>
      <c r="X170" s="170"/>
    </row>
    <row r="171" spans="2:24" x14ac:dyDescent="0.25">
      <c r="B171" s="167"/>
      <c r="C171" s="24" t="s">
        <v>129</v>
      </c>
      <c r="D171" s="28">
        <v>0</v>
      </c>
      <c r="E171" s="24">
        <v>0</v>
      </c>
      <c r="F171" s="27">
        <v>0</v>
      </c>
      <c r="G171" s="28">
        <v>0</v>
      </c>
      <c r="H171" s="24">
        <v>0</v>
      </c>
      <c r="I171" s="27">
        <v>0</v>
      </c>
      <c r="J171" s="25">
        <f t="shared" si="322"/>
        <v>0</v>
      </c>
      <c r="K171" s="23">
        <f t="shared" si="323"/>
        <v>0</v>
      </c>
      <c r="L171" s="26">
        <f t="shared" si="325"/>
        <v>0</v>
      </c>
      <c r="M171" s="26"/>
      <c r="N171" s="51"/>
      <c r="O171" s="26"/>
      <c r="P171" s="26"/>
      <c r="Q171" s="26"/>
      <c r="R171" s="26">
        <f>SUM(J171:L171)</f>
        <v>0</v>
      </c>
      <c r="S171" s="192"/>
      <c r="T171" s="25">
        <f t="shared" si="319"/>
        <v>0</v>
      </c>
      <c r="U171" s="23">
        <f t="shared" si="320"/>
        <v>0</v>
      </c>
      <c r="V171" s="26">
        <f t="shared" si="321"/>
        <v>0</v>
      </c>
      <c r="W171" s="29">
        <f t="shared" si="324"/>
        <v>0</v>
      </c>
      <c r="X171" s="170"/>
    </row>
    <row r="172" spans="2:24" ht="15.75" thickBot="1" x14ac:dyDescent="0.3">
      <c r="B172" s="168"/>
      <c r="C172" s="36" t="s">
        <v>156</v>
      </c>
      <c r="D172" s="37">
        <f>SUM(D166:D171)</f>
        <v>0</v>
      </c>
      <c r="E172" s="38">
        <f t="shared" ref="E172" si="326">SUM(E166:E171)</f>
        <v>0</v>
      </c>
      <c r="F172" s="39">
        <f t="shared" ref="F172" si="327">SUM(F166:F171)</f>
        <v>1</v>
      </c>
      <c r="G172" s="37">
        <f t="shared" ref="G172" si="328">SUM(G166:G171)</f>
        <v>0</v>
      </c>
      <c r="H172" s="38">
        <f t="shared" ref="H172" si="329">SUM(H166:H171)</f>
        <v>0</v>
      </c>
      <c r="I172" s="39">
        <f t="shared" ref="I172" si="330">SUM(I166:I171)</f>
        <v>0</v>
      </c>
      <c r="J172" s="37">
        <f>SUM(J166:J171)</f>
        <v>0</v>
      </c>
      <c r="K172" s="38">
        <f t="shared" ref="K172" si="331">SUM(K166:K171)</f>
        <v>0</v>
      </c>
      <c r="L172" s="39">
        <f t="shared" ref="L172" si="332">SUM(L166:L171)</f>
        <v>1</v>
      </c>
      <c r="M172" s="39"/>
      <c r="N172" s="52"/>
      <c r="O172" s="39"/>
      <c r="P172" s="39"/>
      <c r="Q172" s="39"/>
      <c r="R172" s="39"/>
      <c r="S172" s="193"/>
      <c r="T172" s="37">
        <f t="shared" si="318"/>
        <v>0</v>
      </c>
      <c r="U172" s="38">
        <f t="shared" si="318"/>
        <v>0</v>
      </c>
      <c r="V172" s="39">
        <f t="shared" si="318"/>
        <v>4</v>
      </c>
      <c r="W172" s="34"/>
      <c r="X172" s="171"/>
    </row>
    <row r="173" spans="2:24" x14ac:dyDescent="0.25">
      <c r="B173" s="166" t="s">
        <v>166</v>
      </c>
      <c r="C173" s="32" t="s">
        <v>147</v>
      </c>
      <c r="D173" s="25">
        <v>0</v>
      </c>
      <c r="E173" s="23">
        <v>0</v>
      </c>
      <c r="F173" s="26">
        <v>0</v>
      </c>
      <c r="G173" s="25">
        <v>0</v>
      </c>
      <c r="H173" s="23">
        <v>0</v>
      </c>
      <c r="I173" s="26">
        <v>0</v>
      </c>
      <c r="J173" s="30">
        <f>+D173+G173</f>
        <v>0</v>
      </c>
      <c r="K173" s="23">
        <f>+E173+H173</f>
        <v>0</v>
      </c>
      <c r="L173" s="26">
        <f>+F173+I173</f>
        <v>0</v>
      </c>
      <c r="M173" s="26">
        <f>SUM(J173:L173)</f>
        <v>0</v>
      </c>
      <c r="N173" s="51"/>
      <c r="O173" s="26"/>
      <c r="P173" s="26"/>
      <c r="Q173" s="26"/>
      <c r="R173" s="26"/>
      <c r="S173" s="199">
        <f>SUM(J173:L178)</f>
        <v>1</v>
      </c>
      <c r="T173" s="30">
        <f t="shared" ref="T173:T178" si="333">10*J173</f>
        <v>0</v>
      </c>
      <c r="U173" s="32">
        <f t="shared" ref="U173:U178" si="334">7*K173</f>
        <v>0</v>
      </c>
      <c r="V173" s="31">
        <f t="shared" ref="V173:V178" si="335">4*L173</f>
        <v>0</v>
      </c>
      <c r="W173" s="33">
        <f>SUM(T173:V173)</f>
        <v>0</v>
      </c>
      <c r="X173" s="169">
        <f>SUM(W173:W178)</f>
        <v>4</v>
      </c>
    </row>
    <row r="174" spans="2:24" x14ac:dyDescent="0.25">
      <c r="B174" s="167"/>
      <c r="C174" s="24" t="s">
        <v>148</v>
      </c>
      <c r="D174" s="28">
        <v>0</v>
      </c>
      <c r="E174" s="24">
        <v>0</v>
      </c>
      <c r="F174" s="27">
        <v>0</v>
      </c>
      <c r="G174" s="28">
        <v>0</v>
      </c>
      <c r="H174" s="24">
        <v>0</v>
      </c>
      <c r="I174" s="27">
        <v>0</v>
      </c>
      <c r="J174" s="25">
        <f t="shared" ref="J174:J178" si="336">+D174+G174</f>
        <v>0</v>
      </c>
      <c r="K174" s="23">
        <f t="shared" ref="K174:K178" si="337">+E174+H174</f>
        <v>0</v>
      </c>
      <c r="L174" s="26">
        <f>+F174+I174</f>
        <v>0</v>
      </c>
      <c r="M174" s="26"/>
      <c r="N174" s="51">
        <f>SUM(J174:L174)</f>
        <v>0</v>
      </c>
      <c r="O174" s="26"/>
      <c r="P174" s="26"/>
      <c r="Q174" s="26"/>
      <c r="R174" s="26"/>
      <c r="S174" s="192"/>
      <c r="T174" s="25">
        <f t="shared" si="333"/>
        <v>0</v>
      </c>
      <c r="U174" s="23">
        <f t="shared" si="334"/>
        <v>0</v>
      </c>
      <c r="V174" s="26">
        <f t="shared" si="335"/>
        <v>0</v>
      </c>
      <c r="W174" s="29">
        <f t="shared" ref="W174:W178" si="338">SUM(T174:V174)</f>
        <v>0</v>
      </c>
      <c r="X174" s="170"/>
    </row>
    <row r="175" spans="2:24" x14ac:dyDescent="0.25">
      <c r="B175" s="167"/>
      <c r="C175" s="24" t="s">
        <v>149</v>
      </c>
      <c r="D175" s="28">
        <v>0</v>
      </c>
      <c r="E175" s="24">
        <v>0</v>
      </c>
      <c r="F175" s="27">
        <v>0</v>
      </c>
      <c r="G175" s="28">
        <v>0</v>
      </c>
      <c r="H175" s="24">
        <v>0</v>
      </c>
      <c r="I175" s="27">
        <v>0</v>
      </c>
      <c r="J175" s="25">
        <f t="shared" si="336"/>
        <v>0</v>
      </c>
      <c r="K175" s="23">
        <f t="shared" si="337"/>
        <v>0</v>
      </c>
      <c r="L175" s="26">
        <f t="shared" ref="L175:L178" si="339">+F175+I175</f>
        <v>0</v>
      </c>
      <c r="M175" s="26"/>
      <c r="N175" s="51"/>
      <c r="O175" s="26">
        <f>SUM(J175:L175)</f>
        <v>0</v>
      </c>
      <c r="P175" s="26"/>
      <c r="Q175" s="26"/>
      <c r="R175" s="26"/>
      <c r="S175" s="192"/>
      <c r="T175" s="25">
        <f t="shared" si="333"/>
        <v>0</v>
      </c>
      <c r="U175" s="23">
        <f t="shared" si="334"/>
        <v>0</v>
      </c>
      <c r="V175" s="26">
        <f t="shared" si="335"/>
        <v>0</v>
      </c>
      <c r="W175" s="29">
        <f t="shared" si="338"/>
        <v>0</v>
      </c>
      <c r="X175" s="170"/>
    </row>
    <row r="176" spans="2:24" x14ac:dyDescent="0.25">
      <c r="B176" s="167"/>
      <c r="C176" s="24" t="s">
        <v>105</v>
      </c>
      <c r="D176" s="28">
        <v>0</v>
      </c>
      <c r="E176" s="24">
        <v>0</v>
      </c>
      <c r="F176" s="27">
        <v>0</v>
      </c>
      <c r="G176" s="28">
        <v>0</v>
      </c>
      <c r="H176" s="24">
        <v>0</v>
      </c>
      <c r="I176" s="27">
        <v>0</v>
      </c>
      <c r="J176" s="25">
        <f t="shared" si="336"/>
        <v>0</v>
      </c>
      <c r="K176" s="23">
        <f t="shared" si="337"/>
        <v>0</v>
      </c>
      <c r="L176" s="26">
        <f t="shared" si="339"/>
        <v>0</v>
      </c>
      <c r="M176" s="26"/>
      <c r="N176" s="51"/>
      <c r="O176" s="26"/>
      <c r="P176" s="26">
        <f>SUM(J176:L176)</f>
        <v>0</v>
      </c>
      <c r="Q176" s="26"/>
      <c r="R176" s="26"/>
      <c r="S176" s="192"/>
      <c r="T176" s="25">
        <f t="shared" si="333"/>
        <v>0</v>
      </c>
      <c r="U176" s="23">
        <f t="shared" si="334"/>
        <v>0</v>
      </c>
      <c r="V176" s="26">
        <f t="shared" si="335"/>
        <v>0</v>
      </c>
      <c r="W176" s="29">
        <f t="shared" si="338"/>
        <v>0</v>
      </c>
      <c r="X176" s="170"/>
    </row>
    <row r="177" spans="2:24" x14ac:dyDescent="0.25">
      <c r="B177" s="167"/>
      <c r="C177" s="24" t="s">
        <v>150</v>
      </c>
      <c r="D177" s="28">
        <v>0</v>
      </c>
      <c r="E177" s="24">
        <v>0</v>
      </c>
      <c r="F177" s="27">
        <v>0</v>
      </c>
      <c r="G177" s="28">
        <v>0</v>
      </c>
      <c r="H177" s="24">
        <v>0</v>
      </c>
      <c r="I177" s="27">
        <v>1</v>
      </c>
      <c r="J177" s="25">
        <f t="shared" si="336"/>
        <v>0</v>
      </c>
      <c r="K177" s="23">
        <f t="shared" si="337"/>
        <v>0</v>
      </c>
      <c r="L177" s="26">
        <f t="shared" si="339"/>
        <v>1</v>
      </c>
      <c r="M177" s="26"/>
      <c r="N177" s="51"/>
      <c r="O177" s="26"/>
      <c r="P177" s="26"/>
      <c r="Q177" s="26">
        <f>SUM(J177:L177)</f>
        <v>1</v>
      </c>
      <c r="R177" s="26"/>
      <c r="S177" s="192"/>
      <c r="T177" s="25">
        <f t="shared" si="333"/>
        <v>0</v>
      </c>
      <c r="U177" s="23">
        <f t="shared" si="334"/>
        <v>0</v>
      </c>
      <c r="V177" s="26">
        <f t="shared" si="335"/>
        <v>4</v>
      </c>
      <c r="W177" s="29">
        <f t="shared" si="338"/>
        <v>4</v>
      </c>
      <c r="X177" s="170"/>
    </row>
    <row r="178" spans="2:24" x14ac:dyDescent="0.25">
      <c r="B178" s="167"/>
      <c r="C178" s="24" t="s">
        <v>129</v>
      </c>
      <c r="D178" s="28">
        <v>0</v>
      </c>
      <c r="E178" s="24">
        <v>0</v>
      </c>
      <c r="F178" s="27">
        <v>0</v>
      </c>
      <c r="G178" s="28">
        <v>0</v>
      </c>
      <c r="H178" s="24">
        <v>0</v>
      </c>
      <c r="I178" s="27">
        <v>0</v>
      </c>
      <c r="J178" s="25">
        <f t="shared" si="336"/>
        <v>0</v>
      </c>
      <c r="K178" s="23">
        <f t="shared" si="337"/>
        <v>0</v>
      </c>
      <c r="L178" s="26">
        <f t="shared" si="339"/>
        <v>0</v>
      </c>
      <c r="M178" s="26"/>
      <c r="N178" s="51"/>
      <c r="O178" s="26"/>
      <c r="P178" s="26"/>
      <c r="Q178" s="26"/>
      <c r="R178" s="26">
        <f>SUM(J178:L178)</f>
        <v>0</v>
      </c>
      <c r="S178" s="192"/>
      <c r="T178" s="25">
        <f t="shared" si="333"/>
        <v>0</v>
      </c>
      <c r="U178" s="23">
        <f t="shared" si="334"/>
        <v>0</v>
      </c>
      <c r="V178" s="26">
        <f t="shared" si="335"/>
        <v>0</v>
      </c>
      <c r="W178" s="29">
        <f t="shared" si="338"/>
        <v>0</v>
      </c>
      <c r="X178" s="170"/>
    </row>
    <row r="179" spans="2:24" ht="15.75" thickBot="1" x14ac:dyDescent="0.3">
      <c r="B179" s="168"/>
      <c r="C179" s="36" t="s">
        <v>156</v>
      </c>
      <c r="D179" s="37">
        <f>SUM(D173:D178)</f>
        <v>0</v>
      </c>
      <c r="E179" s="38">
        <f t="shared" ref="E179" si="340">SUM(E173:E178)</f>
        <v>0</v>
      </c>
      <c r="F179" s="39">
        <f t="shared" ref="F179" si="341">SUM(F173:F178)</f>
        <v>0</v>
      </c>
      <c r="G179" s="37">
        <f t="shared" ref="G179" si="342">SUM(G173:G178)</f>
        <v>0</v>
      </c>
      <c r="H179" s="38">
        <f t="shared" ref="H179" si="343">SUM(H173:H178)</f>
        <v>0</v>
      </c>
      <c r="I179" s="39">
        <f t="shared" ref="I179" si="344">SUM(I173:I178)</f>
        <v>1</v>
      </c>
      <c r="J179" s="37">
        <f>SUM(J173:J178)</f>
        <v>0</v>
      </c>
      <c r="K179" s="38">
        <f t="shared" ref="K179" si="345">SUM(K173:K178)</f>
        <v>0</v>
      </c>
      <c r="L179" s="39">
        <f t="shared" ref="L179" si="346">SUM(L173:L178)</f>
        <v>1</v>
      </c>
      <c r="M179" s="39"/>
      <c r="N179" s="52"/>
      <c r="O179" s="39"/>
      <c r="P179" s="39"/>
      <c r="Q179" s="39"/>
      <c r="R179" s="39"/>
      <c r="S179" s="193"/>
      <c r="T179" s="37">
        <f t="shared" si="318"/>
        <v>0</v>
      </c>
      <c r="U179" s="38">
        <f t="shared" si="318"/>
        <v>0</v>
      </c>
      <c r="V179" s="39">
        <f t="shared" si="318"/>
        <v>4</v>
      </c>
      <c r="W179" s="34"/>
      <c r="X179" s="171"/>
    </row>
    <row r="180" spans="2:24" x14ac:dyDescent="0.25">
      <c r="B180" s="166" t="s">
        <v>168</v>
      </c>
      <c r="C180" s="32" t="s">
        <v>147</v>
      </c>
      <c r="D180" s="25">
        <v>0</v>
      </c>
      <c r="E180" s="23">
        <v>0</v>
      </c>
      <c r="F180" s="26">
        <v>0</v>
      </c>
      <c r="G180" s="25">
        <v>0</v>
      </c>
      <c r="H180" s="23">
        <v>0</v>
      </c>
      <c r="I180" s="26">
        <v>0</v>
      </c>
      <c r="J180" s="30">
        <f>+D180+G180</f>
        <v>0</v>
      </c>
      <c r="K180" s="23">
        <f>+E180+H180</f>
        <v>0</v>
      </c>
      <c r="L180" s="26">
        <f>+F180+I180</f>
        <v>0</v>
      </c>
      <c r="M180" s="26">
        <f>SUM(J180:L180)</f>
        <v>0</v>
      </c>
      <c r="N180" s="51"/>
      <c r="O180" s="26"/>
      <c r="P180" s="26"/>
      <c r="Q180" s="26"/>
      <c r="R180" s="26"/>
      <c r="S180" s="199">
        <f>SUM(J180:L185)</f>
        <v>1</v>
      </c>
      <c r="T180" s="30">
        <f t="shared" ref="T180:T185" si="347">10*J180</f>
        <v>0</v>
      </c>
      <c r="U180" s="32">
        <f t="shared" ref="U180:U185" si="348">7*K180</f>
        <v>0</v>
      </c>
      <c r="V180" s="31">
        <f t="shared" ref="V180:V185" si="349">4*L180</f>
        <v>0</v>
      </c>
      <c r="W180" s="33">
        <f>SUM(T180:V180)</f>
        <v>0</v>
      </c>
      <c r="X180" s="169">
        <f>SUM(W180:W185)</f>
        <v>4</v>
      </c>
    </row>
    <row r="181" spans="2:24" x14ac:dyDescent="0.25">
      <c r="B181" s="167"/>
      <c r="C181" s="24" t="s">
        <v>148</v>
      </c>
      <c r="D181" s="28">
        <v>0</v>
      </c>
      <c r="E181" s="24">
        <v>0</v>
      </c>
      <c r="F181" s="27">
        <v>0</v>
      </c>
      <c r="G181" s="28">
        <v>0</v>
      </c>
      <c r="H181" s="24">
        <v>0</v>
      </c>
      <c r="I181" s="27">
        <v>0</v>
      </c>
      <c r="J181" s="25">
        <f t="shared" ref="J181:J185" si="350">+D181+G181</f>
        <v>0</v>
      </c>
      <c r="K181" s="23">
        <f t="shared" ref="K181:K185" si="351">+E181+H181</f>
        <v>0</v>
      </c>
      <c r="L181" s="26">
        <f>+F181+I181</f>
        <v>0</v>
      </c>
      <c r="M181" s="26"/>
      <c r="N181" s="51">
        <f>SUM(J181:L181)</f>
        <v>0</v>
      </c>
      <c r="O181" s="26"/>
      <c r="P181" s="26"/>
      <c r="Q181" s="26"/>
      <c r="R181" s="26"/>
      <c r="S181" s="192"/>
      <c r="T181" s="25">
        <f t="shared" si="347"/>
        <v>0</v>
      </c>
      <c r="U181" s="23">
        <f t="shared" si="348"/>
        <v>0</v>
      </c>
      <c r="V181" s="26">
        <f t="shared" si="349"/>
        <v>0</v>
      </c>
      <c r="W181" s="29">
        <f t="shared" ref="W181:W185" si="352">SUM(T181:V181)</f>
        <v>0</v>
      </c>
      <c r="X181" s="170"/>
    </row>
    <row r="182" spans="2:24" x14ac:dyDescent="0.25">
      <c r="B182" s="167"/>
      <c r="C182" s="24" t="s">
        <v>149</v>
      </c>
      <c r="D182" s="28">
        <v>0</v>
      </c>
      <c r="E182" s="24">
        <v>0</v>
      </c>
      <c r="F182" s="27">
        <v>0</v>
      </c>
      <c r="G182" s="28">
        <v>0</v>
      </c>
      <c r="H182" s="24">
        <v>0</v>
      </c>
      <c r="I182" s="27">
        <v>0</v>
      </c>
      <c r="J182" s="25">
        <f t="shared" si="350"/>
        <v>0</v>
      </c>
      <c r="K182" s="23">
        <f t="shared" si="351"/>
        <v>0</v>
      </c>
      <c r="L182" s="26">
        <f t="shared" ref="L182:L185" si="353">+F182+I182</f>
        <v>0</v>
      </c>
      <c r="M182" s="26"/>
      <c r="N182" s="51"/>
      <c r="O182" s="26">
        <f>SUM(J182:L182)</f>
        <v>0</v>
      </c>
      <c r="P182" s="26"/>
      <c r="Q182" s="26"/>
      <c r="R182" s="26"/>
      <c r="S182" s="192"/>
      <c r="T182" s="25">
        <f t="shared" si="347"/>
        <v>0</v>
      </c>
      <c r="U182" s="23">
        <f t="shared" si="348"/>
        <v>0</v>
      </c>
      <c r="V182" s="26">
        <f t="shared" si="349"/>
        <v>0</v>
      </c>
      <c r="W182" s="29">
        <f t="shared" si="352"/>
        <v>0</v>
      </c>
      <c r="X182" s="170"/>
    </row>
    <row r="183" spans="2:24" x14ac:dyDescent="0.25">
      <c r="B183" s="167"/>
      <c r="C183" s="24" t="s">
        <v>105</v>
      </c>
      <c r="D183" s="28">
        <v>0</v>
      </c>
      <c r="E183" s="24">
        <v>0</v>
      </c>
      <c r="F183" s="27">
        <v>0</v>
      </c>
      <c r="G183" s="28">
        <v>0</v>
      </c>
      <c r="H183" s="24">
        <v>0</v>
      </c>
      <c r="I183" s="27">
        <v>0</v>
      </c>
      <c r="J183" s="25">
        <f t="shared" si="350"/>
        <v>0</v>
      </c>
      <c r="K183" s="23">
        <f t="shared" si="351"/>
        <v>0</v>
      </c>
      <c r="L183" s="26">
        <f t="shared" si="353"/>
        <v>0</v>
      </c>
      <c r="M183" s="26"/>
      <c r="N183" s="51"/>
      <c r="O183" s="26"/>
      <c r="P183" s="26">
        <f>SUM(J183:L183)</f>
        <v>0</v>
      </c>
      <c r="Q183" s="26"/>
      <c r="R183" s="26"/>
      <c r="S183" s="192"/>
      <c r="T183" s="25">
        <f t="shared" si="347"/>
        <v>0</v>
      </c>
      <c r="U183" s="23">
        <f t="shared" si="348"/>
        <v>0</v>
      </c>
      <c r="V183" s="26">
        <f t="shared" si="349"/>
        <v>0</v>
      </c>
      <c r="W183" s="29">
        <f t="shared" si="352"/>
        <v>0</v>
      </c>
      <c r="X183" s="170"/>
    </row>
    <row r="184" spans="2:24" x14ac:dyDescent="0.25">
      <c r="B184" s="167"/>
      <c r="C184" s="24" t="s">
        <v>150</v>
      </c>
      <c r="D184" s="28">
        <v>0</v>
      </c>
      <c r="E184" s="24">
        <v>0</v>
      </c>
      <c r="F184" s="27">
        <v>1</v>
      </c>
      <c r="G184" s="28">
        <v>0</v>
      </c>
      <c r="H184" s="24">
        <v>0</v>
      </c>
      <c r="I184" s="27">
        <v>0</v>
      </c>
      <c r="J184" s="25">
        <f t="shared" si="350"/>
        <v>0</v>
      </c>
      <c r="K184" s="23">
        <f t="shared" si="351"/>
        <v>0</v>
      </c>
      <c r="L184" s="26">
        <f t="shared" si="353"/>
        <v>1</v>
      </c>
      <c r="M184" s="26"/>
      <c r="N184" s="51"/>
      <c r="O184" s="26"/>
      <c r="P184" s="26"/>
      <c r="Q184" s="26">
        <f>SUM(J184:L184)</f>
        <v>1</v>
      </c>
      <c r="R184" s="26"/>
      <c r="S184" s="192"/>
      <c r="T184" s="25">
        <f t="shared" si="347"/>
        <v>0</v>
      </c>
      <c r="U184" s="23">
        <f t="shared" si="348"/>
        <v>0</v>
      </c>
      <c r="V184" s="26">
        <f t="shared" si="349"/>
        <v>4</v>
      </c>
      <c r="W184" s="29">
        <f t="shared" si="352"/>
        <v>4</v>
      </c>
      <c r="X184" s="170"/>
    </row>
    <row r="185" spans="2:24" x14ac:dyDescent="0.25">
      <c r="B185" s="167"/>
      <c r="C185" s="24" t="s">
        <v>129</v>
      </c>
      <c r="D185" s="28">
        <v>0</v>
      </c>
      <c r="E185" s="24">
        <v>0</v>
      </c>
      <c r="F185" s="27">
        <v>0</v>
      </c>
      <c r="G185" s="28">
        <v>0</v>
      </c>
      <c r="H185" s="24">
        <v>0</v>
      </c>
      <c r="I185" s="27">
        <v>0</v>
      </c>
      <c r="J185" s="25">
        <f t="shared" si="350"/>
        <v>0</v>
      </c>
      <c r="K185" s="23">
        <f t="shared" si="351"/>
        <v>0</v>
      </c>
      <c r="L185" s="26">
        <f t="shared" si="353"/>
        <v>0</v>
      </c>
      <c r="M185" s="26"/>
      <c r="N185" s="51"/>
      <c r="O185" s="26"/>
      <c r="P185" s="26"/>
      <c r="Q185" s="26"/>
      <c r="R185" s="26">
        <f>SUM(J185:L185)</f>
        <v>0</v>
      </c>
      <c r="S185" s="192"/>
      <c r="T185" s="25">
        <f t="shared" si="347"/>
        <v>0</v>
      </c>
      <c r="U185" s="23">
        <f t="shared" si="348"/>
        <v>0</v>
      </c>
      <c r="V185" s="26">
        <f t="shared" si="349"/>
        <v>0</v>
      </c>
      <c r="W185" s="29">
        <f t="shared" si="352"/>
        <v>0</v>
      </c>
      <c r="X185" s="170"/>
    </row>
    <row r="186" spans="2:24" ht="15.75" thickBot="1" x14ac:dyDescent="0.3">
      <c r="B186" s="168"/>
      <c r="C186" s="36" t="s">
        <v>156</v>
      </c>
      <c r="D186" s="37">
        <f>SUM(D180:D185)</f>
        <v>0</v>
      </c>
      <c r="E186" s="38">
        <f t="shared" ref="E186" si="354">SUM(E180:E185)</f>
        <v>0</v>
      </c>
      <c r="F186" s="39">
        <f t="shared" ref="F186" si="355">SUM(F180:F185)</f>
        <v>1</v>
      </c>
      <c r="G186" s="37">
        <f t="shared" ref="G186" si="356">SUM(G180:G185)</f>
        <v>0</v>
      </c>
      <c r="H186" s="38">
        <f t="shared" ref="H186" si="357">SUM(H180:H185)</f>
        <v>0</v>
      </c>
      <c r="I186" s="39">
        <f t="shared" ref="I186" si="358">SUM(I180:I185)</f>
        <v>0</v>
      </c>
      <c r="J186" s="37">
        <f>SUM(J180:J185)</f>
        <v>0</v>
      </c>
      <c r="K186" s="38">
        <f t="shared" ref="K186" si="359">SUM(K180:K185)</f>
        <v>0</v>
      </c>
      <c r="L186" s="39">
        <f t="shared" ref="L186" si="360">SUM(L180:L185)</f>
        <v>1</v>
      </c>
      <c r="M186" s="39"/>
      <c r="N186" s="52"/>
      <c r="O186" s="39"/>
      <c r="P186" s="39"/>
      <c r="Q186" s="39"/>
      <c r="R186" s="39"/>
      <c r="S186" s="193"/>
      <c r="T186" s="37">
        <f t="shared" ref="T186:V186" si="361">SUM(T180:T185)</f>
        <v>0</v>
      </c>
      <c r="U186" s="38">
        <f t="shared" si="361"/>
        <v>0</v>
      </c>
      <c r="V186" s="39">
        <f t="shared" si="361"/>
        <v>4</v>
      </c>
      <c r="W186" s="34"/>
      <c r="X186" s="171"/>
    </row>
    <row r="187" spans="2:24" ht="15.75" thickBot="1" x14ac:dyDescent="0.3">
      <c r="B187" s="197" t="s">
        <v>170</v>
      </c>
      <c r="C187" s="198"/>
      <c r="D187" s="43">
        <f t="shared" ref="D187:L187" si="362">+D109+D186+D116+D179+D151+D172+D137+D130+D60+D39+D81+D165+D74+D144+D95+D88+D67+D53+D11+D102+D158+D46+D32+D25+D18+D123</f>
        <v>16</v>
      </c>
      <c r="E187" s="43">
        <f t="shared" si="362"/>
        <v>16</v>
      </c>
      <c r="F187" s="43">
        <f t="shared" si="362"/>
        <v>16</v>
      </c>
      <c r="G187" s="43">
        <f t="shared" si="362"/>
        <v>11</v>
      </c>
      <c r="H187" s="43">
        <f t="shared" si="362"/>
        <v>11</v>
      </c>
      <c r="I187" s="43">
        <f t="shared" si="362"/>
        <v>11</v>
      </c>
      <c r="J187" s="43">
        <f t="shared" si="362"/>
        <v>27</v>
      </c>
      <c r="K187" s="43">
        <f t="shared" si="362"/>
        <v>27</v>
      </c>
      <c r="L187" s="43">
        <f t="shared" si="362"/>
        <v>27</v>
      </c>
      <c r="M187" s="43">
        <f t="shared" ref="M187:S187" si="363">SUM(M5:M186)</f>
        <v>12</v>
      </c>
      <c r="N187" s="43">
        <f t="shared" si="363"/>
        <v>18</v>
      </c>
      <c r="O187" s="43">
        <f t="shared" si="363"/>
        <v>12</v>
      </c>
      <c r="P187" s="43">
        <f t="shared" si="363"/>
        <v>21</v>
      </c>
      <c r="Q187" s="43">
        <f t="shared" si="363"/>
        <v>12</v>
      </c>
      <c r="R187" s="43">
        <f t="shared" si="363"/>
        <v>6</v>
      </c>
      <c r="S187" s="44">
        <f t="shared" si="363"/>
        <v>81</v>
      </c>
      <c r="T187" s="42"/>
      <c r="U187" s="41"/>
      <c r="V187" s="43"/>
      <c r="W187" s="45"/>
      <c r="X187" s="46"/>
    </row>
    <row r="188" spans="2:24" ht="15.75" thickBot="1" x14ac:dyDescent="0.3">
      <c r="B188" s="200" t="s">
        <v>139</v>
      </c>
      <c r="C188" s="202" t="s">
        <v>35</v>
      </c>
      <c r="D188" s="204" t="s">
        <v>2</v>
      </c>
      <c r="E188" s="205"/>
      <c r="F188" s="206"/>
      <c r="G188" s="204" t="s">
        <v>141</v>
      </c>
      <c r="H188" s="205"/>
      <c r="I188" s="206"/>
      <c r="J188" s="204" t="s">
        <v>140</v>
      </c>
      <c r="K188" s="205"/>
      <c r="L188" s="206"/>
      <c r="M188" s="194" t="s">
        <v>156</v>
      </c>
      <c r="N188" s="195"/>
      <c r="O188" s="195"/>
      <c r="P188" s="195"/>
      <c r="Q188" s="195"/>
      <c r="R188" s="196"/>
      <c r="S188" s="199" t="s">
        <v>155</v>
      </c>
      <c r="T188" s="204" t="s">
        <v>151</v>
      </c>
      <c r="U188" s="205"/>
      <c r="V188" s="206"/>
      <c r="W188" s="172" t="s">
        <v>66</v>
      </c>
      <c r="X188" s="207" t="s">
        <v>152</v>
      </c>
    </row>
    <row r="189" spans="2:24" ht="15.75" thickBot="1" x14ac:dyDescent="0.3">
      <c r="B189" s="201"/>
      <c r="C189" s="203"/>
      <c r="D189" s="47" t="s">
        <v>142</v>
      </c>
      <c r="E189" s="48" t="s">
        <v>143</v>
      </c>
      <c r="F189" s="49" t="s">
        <v>144</v>
      </c>
      <c r="G189" s="47" t="s">
        <v>142</v>
      </c>
      <c r="H189" s="48" t="s">
        <v>143</v>
      </c>
      <c r="I189" s="49" t="s">
        <v>145</v>
      </c>
      <c r="J189" s="47" t="s">
        <v>142</v>
      </c>
      <c r="K189" s="48" t="s">
        <v>143</v>
      </c>
      <c r="L189" s="49" t="s">
        <v>144</v>
      </c>
      <c r="M189" s="50" t="s">
        <v>147</v>
      </c>
      <c r="N189" s="50" t="s">
        <v>148</v>
      </c>
      <c r="O189" s="50" t="s">
        <v>149</v>
      </c>
      <c r="P189" s="50" t="s">
        <v>105</v>
      </c>
      <c r="Q189" s="50" t="s">
        <v>150</v>
      </c>
      <c r="R189" s="50" t="s">
        <v>129</v>
      </c>
      <c r="S189" s="193"/>
      <c r="T189" s="47" t="s">
        <v>142</v>
      </c>
      <c r="U189" s="48" t="s">
        <v>143</v>
      </c>
      <c r="V189" s="49" t="s">
        <v>144</v>
      </c>
      <c r="W189" s="174"/>
      <c r="X189" s="208"/>
    </row>
    <row r="190" spans="2:24" x14ac:dyDescent="0.25">
      <c r="I190" s="22">
        <f>SUM(D187:I187)</f>
        <v>81</v>
      </c>
      <c r="L190" s="22">
        <f>SUM(J187:L187)</f>
        <v>81</v>
      </c>
      <c r="R190" s="22">
        <f>SUM(M187:R187)</f>
        <v>81</v>
      </c>
    </row>
  </sheetData>
  <sheetProtection password="8C1E" sheet="1" objects="1" scenarios="1" autoFilter="0"/>
  <mergeCells count="101">
    <mergeCell ref="X5:X11"/>
    <mergeCell ref="X12:X18"/>
    <mergeCell ref="X26:X32"/>
    <mergeCell ref="X33:X39"/>
    <mergeCell ref="X40:X46"/>
    <mergeCell ref="X82:X88"/>
    <mergeCell ref="X89:X95"/>
    <mergeCell ref="X96:X102"/>
    <mergeCell ref="X103:X109"/>
    <mergeCell ref="X188:X189"/>
    <mergeCell ref="S75:S81"/>
    <mergeCell ref="S33:S39"/>
    <mergeCell ref="S54:S60"/>
    <mergeCell ref="S166:S172"/>
    <mergeCell ref="X47:X53"/>
    <mergeCell ref="X54:X60"/>
    <mergeCell ref="X61:X67"/>
    <mergeCell ref="X68:X74"/>
    <mergeCell ref="X75:X81"/>
    <mergeCell ref="X117:X123"/>
    <mergeCell ref="X124:X130"/>
    <mergeCell ref="X131:X137"/>
    <mergeCell ref="X138:X144"/>
    <mergeCell ref="X110:X116"/>
    <mergeCell ref="S47:S53"/>
    <mergeCell ref="S61:S67"/>
    <mergeCell ref="S82:S88"/>
    <mergeCell ref="S89:S95"/>
    <mergeCell ref="S117:S123"/>
    <mergeCell ref="S103:S109"/>
    <mergeCell ref="S68:S74"/>
    <mergeCell ref="T188:V188"/>
    <mergeCell ref="W188:W189"/>
    <mergeCell ref="S5:S11"/>
    <mergeCell ref="X19:X25"/>
    <mergeCell ref="M188:R188"/>
    <mergeCell ref="B187:C187"/>
    <mergeCell ref="S173:S179"/>
    <mergeCell ref="S110:S116"/>
    <mergeCell ref="S180:S186"/>
    <mergeCell ref="S138:S144"/>
    <mergeCell ref="S159:S165"/>
    <mergeCell ref="S188:S189"/>
    <mergeCell ref="B188:B189"/>
    <mergeCell ref="C188:C189"/>
    <mergeCell ref="D188:F188"/>
    <mergeCell ref="G188:I188"/>
    <mergeCell ref="J188:L188"/>
    <mergeCell ref="S124:S130"/>
    <mergeCell ref="S19:S25"/>
    <mergeCell ref="S12:S18"/>
    <mergeCell ref="S26:S32"/>
    <mergeCell ref="S40:S46"/>
    <mergeCell ref="S152:S158"/>
    <mergeCell ref="S96:S102"/>
    <mergeCell ref="S131:S137"/>
    <mergeCell ref="S145:S151"/>
    <mergeCell ref="G3:I3"/>
    <mergeCell ref="D3:F3"/>
    <mergeCell ref="B3:B4"/>
    <mergeCell ref="C3:C4"/>
    <mergeCell ref="A3:A4"/>
    <mergeCell ref="T3:V3"/>
    <mergeCell ref="W3:W4"/>
    <mergeCell ref="X3:X4"/>
    <mergeCell ref="S3:S4"/>
    <mergeCell ref="J3:L3"/>
    <mergeCell ref="M3:R3"/>
    <mergeCell ref="B47:B53"/>
    <mergeCell ref="B54:B60"/>
    <mergeCell ref="B61:B67"/>
    <mergeCell ref="B68:B74"/>
    <mergeCell ref="B5:B11"/>
    <mergeCell ref="B12:B18"/>
    <mergeCell ref="B19:B25"/>
    <mergeCell ref="B26:B32"/>
    <mergeCell ref="B33:B39"/>
    <mergeCell ref="A2:F2"/>
    <mergeCell ref="B180:B186"/>
    <mergeCell ref="X145:X151"/>
    <mergeCell ref="X152:X158"/>
    <mergeCell ref="X159:X165"/>
    <mergeCell ref="X166:X172"/>
    <mergeCell ref="X173:X179"/>
    <mergeCell ref="X180:X186"/>
    <mergeCell ref="B145:B151"/>
    <mergeCell ref="B152:B158"/>
    <mergeCell ref="B159:B165"/>
    <mergeCell ref="B166:B172"/>
    <mergeCell ref="B173:B179"/>
    <mergeCell ref="B110:B116"/>
    <mergeCell ref="B117:B123"/>
    <mergeCell ref="B124:B130"/>
    <mergeCell ref="B131:B137"/>
    <mergeCell ref="B138:B144"/>
    <mergeCell ref="B75:B81"/>
    <mergeCell ref="B82:B88"/>
    <mergeCell ref="B89:B95"/>
    <mergeCell ref="B96:B102"/>
    <mergeCell ref="B103:B109"/>
    <mergeCell ref="B40:B46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indowProtection="1" tabSelected="1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F14" sqref="F14"/>
    </sheetView>
  </sheetViews>
  <sheetFormatPr baseColWidth="10" defaultRowHeight="15" x14ac:dyDescent="0.25"/>
  <cols>
    <col min="1" max="1" width="2" style="74" bestFit="1" customWidth="1"/>
    <col min="2" max="2" width="22.85546875" style="61" bestFit="1" customWidth="1"/>
    <col min="3" max="3" width="15.140625" style="74" customWidth="1"/>
    <col min="4" max="4" width="14.28515625" style="61" customWidth="1"/>
    <col min="5" max="5" width="11.42578125" style="61" customWidth="1"/>
    <col min="6" max="16384" width="11.42578125" style="61"/>
  </cols>
  <sheetData>
    <row r="1" spans="1:7" ht="45" x14ac:dyDescent="0.25">
      <c r="A1" s="77"/>
      <c r="B1" s="84" t="s">
        <v>35</v>
      </c>
      <c r="C1" s="90" t="s">
        <v>269</v>
      </c>
      <c r="D1" s="84" t="s">
        <v>275</v>
      </c>
      <c r="E1" s="84" t="s">
        <v>276</v>
      </c>
      <c r="F1" s="84" t="s">
        <v>277</v>
      </c>
      <c r="G1" s="85" t="s">
        <v>278</v>
      </c>
    </row>
    <row r="2" spans="1:7" x14ac:dyDescent="0.25">
      <c r="A2" s="78">
        <v>1</v>
      </c>
      <c r="B2" s="69" t="s">
        <v>270</v>
      </c>
      <c r="C2" s="62">
        <v>29</v>
      </c>
      <c r="D2" s="69">
        <v>104400</v>
      </c>
      <c r="E2" s="86">
        <f>D2*60%</f>
        <v>62640</v>
      </c>
      <c r="F2" s="86">
        <f>D2*30%</f>
        <v>31320</v>
      </c>
      <c r="G2" s="87">
        <f>D2*10%</f>
        <v>10440</v>
      </c>
    </row>
    <row r="3" spans="1:7" x14ac:dyDescent="0.25">
      <c r="A3" s="78">
        <v>2</v>
      </c>
      <c r="B3" s="69" t="s">
        <v>271</v>
      </c>
      <c r="C3" s="62">
        <v>32</v>
      </c>
      <c r="D3" s="69">
        <v>115200</v>
      </c>
      <c r="E3" s="86">
        <f t="shared" ref="E3:E7" si="0">D3*60%</f>
        <v>69120</v>
      </c>
      <c r="F3" s="86">
        <f t="shared" ref="F3:F7" si="1">D3*30%</f>
        <v>34560</v>
      </c>
      <c r="G3" s="87">
        <f t="shared" ref="G3:G7" si="2">D3*10%</f>
        <v>11520</v>
      </c>
    </row>
    <row r="4" spans="1:7" ht="30" x14ac:dyDescent="0.25">
      <c r="A4" s="78">
        <v>3</v>
      </c>
      <c r="B4" s="69" t="s">
        <v>272</v>
      </c>
      <c r="C4" s="62">
        <v>22</v>
      </c>
      <c r="D4" s="69">
        <v>79200</v>
      </c>
      <c r="E4" s="86">
        <f t="shared" si="0"/>
        <v>47520</v>
      </c>
      <c r="F4" s="86">
        <f t="shared" si="1"/>
        <v>23760</v>
      </c>
      <c r="G4" s="87">
        <f t="shared" si="2"/>
        <v>7920</v>
      </c>
    </row>
    <row r="5" spans="1:7" ht="30" x14ac:dyDescent="0.25">
      <c r="A5" s="78">
        <v>4</v>
      </c>
      <c r="B5" s="69" t="s">
        <v>273</v>
      </c>
      <c r="C5" s="62">
        <v>40</v>
      </c>
      <c r="D5" s="69">
        <v>144000</v>
      </c>
      <c r="E5" s="86">
        <f t="shared" si="0"/>
        <v>86400</v>
      </c>
      <c r="F5" s="86">
        <f t="shared" si="1"/>
        <v>43200</v>
      </c>
      <c r="G5" s="87">
        <f t="shared" si="2"/>
        <v>14400</v>
      </c>
    </row>
    <row r="6" spans="1:7" x14ac:dyDescent="0.25">
      <c r="A6" s="78">
        <v>5</v>
      </c>
      <c r="B6" s="69" t="s">
        <v>274</v>
      </c>
      <c r="C6" s="62">
        <v>7</v>
      </c>
      <c r="D6" s="69">
        <v>25200</v>
      </c>
      <c r="E6" s="86">
        <f t="shared" si="0"/>
        <v>15120</v>
      </c>
      <c r="F6" s="86">
        <f t="shared" si="1"/>
        <v>7560</v>
      </c>
      <c r="G6" s="87">
        <f t="shared" si="2"/>
        <v>2520</v>
      </c>
    </row>
    <row r="7" spans="1:7" ht="30.75" thickBot="1" x14ac:dyDescent="0.3">
      <c r="A7" s="78">
        <v>6</v>
      </c>
      <c r="B7" s="69" t="s">
        <v>268</v>
      </c>
      <c r="C7" s="62">
        <v>31</v>
      </c>
      <c r="D7" s="69">
        <v>111600</v>
      </c>
      <c r="E7" s="88">
        <f t="shared" si="0"/>
        <v>66960</v>
      </c>
      <c r="F7" s="88">
        <f t="shared" si="1"/>
        <v>33480</v>
      </c>
      <c r="G7" s="89">
        <f t="shared" si="2"/>
        <v>11160</v>
      </c>
    </row>
    <row r="8" spans="1:7" ht="27" customHeight="1" x14ac:dyDescent="0.25">
      <c r="A8" s="78"/>
      <c r="B8" s="76" t="s">
        <v>172</v>
      </c>
      <c r="C8" s="213">
        <v>161</v>
      </c>
      <c r="D8" s="214"/>
      <c r="E8" s="211" t="s">
        <v>174</v>
      </c>
      <c r="F8" s="211" t="s">
        <v>57</v>
      </c>
      <c r="G8" s="211" t="s">
        <v>153</v>
      </c>
    </row>
    <row r="9" spans="1:7" x14ac:dyDescent="0.25">
      <c r="A9" s="78"/>
      <c r="B9" s="209" t="s">
        <v>173</v>
      </c>
      <c r="C9" s="209">
        <f>SUM(D2:D7)</f>
        <v>579600</v>
      </c>
      <c r="D9" s="215"/>
      <c r="E9" s="212"/>
      <c r="F9" s="212"/>
      <c r="G9" s="212"/>
    </row>
    <row r="10" spans="1:7" ht="33.75" customHeight="1" thickBot="1" x14ac:dyDescent="0.3">
      <c r="A10" s="79"/>
      <c r="B10" s="210"/>
      <c r="C10" s="210"/>
      <c r="D10" s="216"/>
      <c r="E10" s="75">
        <f>SUM(E2:E7)</f>
        <v>347760</v>
      </c>
      <c r="F10" s="75">
        <f>SUM(F2:F7)</f>
        <v>173880</v>
      </c>
      <c r="G10" s="75">
        <f>SUM(G2:G7)</f>
        <v>57960</v>
      </c>
    </row>
  </sheetData>
  <sheetProtection algorithmName="SHA-512" hashValue="kv8IUL+aLjlr3fTVe1sowyq76s4kAWAfiZs8Irl0o8tzj3aHE1jusyjbKDyYofwe1ByCZNtIMCokTFbMgmd/aQ==" saltValue="cJ7NTXqBdJ0nu49rkA5E6A==" spinCount="100000" sheet="1" objects="1" scenarios="1"/>
  <mergeCells count="6">
    <mergeCell ref="B9:B10"/>
    <mergeCell ref="E8:E9"/>
    <mergeCell ref="F8:F9"/>
    <mergeCell ref="G8:G9"/>
    <mergeCell ref="C8:D8"/>
    <mergeCell ref="C9:D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indowProtection="1" zoomScale="90" zoomScaleNormal="90"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H20" sqref="H20"/>
    </sheetView>
  </sheetViews>
  <sheetFormatPr baseColWidth="10" defaultColWidth="14.140625" defaultRowHeight="15" x14ac:dyDescent="0.25"/>
  <cols>
    <col min="1" max="1" width="4" style="99" bestFit="1" customWidth="1"/>
    <col min="2" max="2" width="12.140625" style="99" bestFit="1" customWidth="1"/>
    <col min="3" max="3" width="13.28515625" style="99" bestFit="1" customWidth="1"/>
    <col min="4" max="4" width="11.42578125" style="99" customWidth="1"/>
    <col min="5" max="5" width="12" style="99" customWidth="1"/>
    <col min="6" max="6" width="28.5703125" style="99" customWidth="1"/>
    <col min="7" max="7" width="14.140625" style="99"/>
    <col min="8" max="8" width="20" style="99" customWidth="1"/>
    <col min="9" max="9" width="14.140625" style="99" hidden="1" customWidth="1"/>
    <col min="10" max="10" width="14.140625" style="61"/>
    <col min="11" max="11" width="12.7109375" style="98" hidden="1" customWidth="1"/>
    <col min="12" max="13" width="0" style="98" hidden="1" customWidth="1"/>
    <col min="14" max="14" width="10.140625" style="98" bestFit="1" customWidth="1"/>
    <col min="15" max="18" width="14.140625" style="98"/>
    <col min="19" max="16384" width="14.140625" style="99"/>
  </cols>
  <sheetData>
    <row r="1" spans="1:18" ht="15.75" customHeight="1" x14ac:dyDescent="0.25">
      <c r="B1" s="235" t="s">
        <v>35</v>
      </c>
      <c r="C1" s="237" t="s">
        <v>0</v>
      </c>
      <c r="D1" s="237" t="s">
        <v>184</v>
      </c>
      <c r="E1" s="237" t="s">
        <v>281</v>
      </c>
      <c r="F1" s="237" t="s">
        <v>4</v>
      </c>
      <c r="G1" s="237" t="s">
        <v>5</v>
      </c>
      <c r="H1" s="237" t="s">
        <v>10</v>
      </c>
      <c r="I1" s="239" t="s">
        <v>37</v>
      </c>
      <c r="J1" s="241" t="s">
        <v>282</v>
      </c>
      <c r="K1" s="243" t="s">
        <v>135</v>
      </c>
      <c r="L1" s="245" t="s">
        <v>136</v>
      </c>
      <c r="M1" s="233" t="s">
        <v>137</v>
      </c>
    </row>
    <row r="2" spans="1:18" ht="15" customHeight="1" x14ac:dyDescent="0.25">
      <c r="B2" s="236"/>
      <c r="C2" s="238"/>
      <c r="D2" s="238"/>
      <c r="E2" s="238"/>
      <c r="F2" s="238"/>
      <c r="G2" s="238"/>
      <c r="H2" s="238"/>
      <c r="I2" s="240"/>
      <c r="J2" s="242"/>
      <c r="K2" s="244"/>
      <c r="L2" s="140"/>
      <c r="M2" s="234"/>
    </row>
    <row r="3" spans="1:18" s="101" customFormat="1" ht="28.5" customHeight="1" x14ac:dyDescent="0.25">
      <c r="A3" s="101">
        <v>1</v>
      </c>
      <c r="B3" s="228" t="s">
        <v>283</v>
      </c>
      <c r="C3" s="219" t="s">
        <v>1</v>
      </c>
      <c r="D3" s="219" t="s">
        <v>284</v>
      </c>
      <c r="E3" s="230" t="s">
        <v>186</v>
      </c>
      <c r="F3" s="102" t="s">
        <v>285</v>
      </c>
      <c r="G3" s="102">
        <v>1</v>
      </c>
      <c r="H3" s="102" t="s">
        <v>63</v>
      </c>
      <c r="I3" s="219"/>
      <c r="J3" s="103">
        <v>250000</v>
      </c>
      <c r="K3" s="221">
        <v>250000</v>
      </c>
      <c r="L3" s="222">
        <v>100000</v>
      </c>
      <c r="M3" s="223">
        <v>50000</v>
      </c>
      <c r="N3" s="104"/>
      <c r="O3" s="104"/>
      <c r="P3" s="104"/>
      <c r="Q3" s="104"/>
      <c r="R3" s="104"/>
    </row>
    <row r="4" spans="1:18" s="101" customFormat="1" ht="28.5" customHeight="1" x14ac:dyDescent="0.25">
      <c r="A4" s="101">
        <v>2</v>
      </c>
      <c r="B4" s="228"/>
      <c r="C4" s="219"/>
      <c r="D4" s="219"/>
      <c r="E4" s="231"/>
      <c r="F4" s="105" t="s">
        <v>286</v>
      </c>
      <c r="G4" s="105">
        <v>2</v>
      </c>
      <c r="H4" s="105" t="s">
        <v>40</v>
      </c>
      <c r="I4" s="219"/>
      <c r="J4" s="103">
        <v>100000</v>
      </c>
      <c r="K4" s="221"/>
      <c r="L4" s="222"/>
      <c r="M4" s="223"/>
      <c r="N4" s="104"/>
      <c r="O4" s="104"/>
      <c r="P4" s="104"/>
      <c r="Q4" s="104"/>
      <c r="R4" s="104"/>
    </row>
    <row r="5" spans="1:18" s="101" customFormat="1" ht="28.5" customHeight="1" x14ac:dyDescent="0.25">
      <c r="A5" s="101">
        <v>3</v>
      </c>
      <c r="B5" s="228"/>
      <c r="C5" s="219"/>
      <c r="D5" s="219"/>
      <c r="E5" s="231"/>
      <c r="F5" s="106" t="s">
        <v>43</v>
      </c>
      <c r="G5" s="107">
        <v>3</v>
      </c>
      <c r="H5" s="106" t="s">
        <v>44</v>
      </c>
      <c r="I5" s="219"/>
      <c r="J5" s="103">
        <v>50000</v>
      </c>
      <c r="K5" s="221"/>
      <c r="L5" s="222"/>
      <c r="M5" s="223"/>
      <c r="N5" s="104"/>
      <c r="O5" s="104"/>
      <c r="P5" s="104"/>
      <c r="Q5" s="104"/>
      <c r="R5" s="104"/>
    </row>
    <row r="6" spans="1:18" s="101" customFormat="1" ht="28.5" customHeight="1" x14ac:dyDescent="0.25">
      <c r="A6" s="101">
        <v>4</v>
      </c>
      <c r="B6" s="228"/>
      <c r="C6" s="219"/>
      <c r="D6" s="219"/>
      <c r="E6" s="231"/>
      <c r="F6" s="54" t="s">
        <v>178</v>
      </c>
      <c r="G6" s="108">
        <v>4</v>
      </c>
      <c r="H6" s="109" t="s">
        <v>28</v>
      </c>
      <c r="I6" s="219"/>
      <c r="J6" s="103"/>
      <c r="K6" s="221"/>
      <c r="L6" s="222"/>
      <c r="M6" s="223"/>
      <c r="N6" s="104"/>
      <c r="O6" s="104"/>
      <c r="P6" s="104"/>
      <c r="Q6" s="104"/>
      <c r="R6" s="104"/>
    </row>
    <row r="7" spans="1:18" s="101" customFormat="1" ht="28.5" customHeight="1" x14ac:dyDescent="0.25">
      <c r="A7" s="101">
        <v>5</v>
      </c>
      <c r="B7" s="228"/>
      <c r="C7" s="219"/>
      <c r="D7" s="219"/>
      <c r="E7" s="231"/>
      <c r="F7" s="54" t="s">
        <v>62</v>
      </c>
      <c r="G7" s="108">
        <v>5</v>
      </c>
      <c r="H7" s="109" t="s">
        <v>63</v>
      </c>
      <c r="I7" s="219"/>
      <c r="J7" s="103"/>
      <c r="K7" s="221"/>
      <c r="L7" s="222"/>
      <c r="M7" s="223"/>
      <c r="N7" s="104"/>
      <c r="O7" s="104"/>
      <c r="P7" s="104"/>
      <c r="Q7" s="104"/>
      <c r="R7" s="104"/>
    </row>
    <row r="8" spans="1:18" s="101" customFormat="1" ht="28.5" customHeight="1" x14ac:dyDescent="0.25">
      <c r="A8" s="101">
        <v>6</v>
      </c>
      <c r="B8" s="228"/>
      <c r="C8" s="219"/>
      <c r="D8" s="219"/>
      <c r="E8" s="231"/>
      <c r="F8" s="54" t="s">
        <v>189</v>
      </c>
      <c r="G8" s="108">
        <v>6</v>
      </c>
      <c r="H8" s="109" t="s">
        <v>15</v>
      </c>
      <c r="I8" s="219"/>
      <c r="J8" s="103"/>
      <c r="K8" s="221"/>
      <c r="L8" s="222"/>
      <c r="M8" s="223"/>
      <c r="N8" s="104"/>
      <c r="O8" s="104"/>
      <c r="P8" s="104"/>
      <c r="Q8" s="104"/>
      <c r="R8" s="104"/>
    </row>
    <row r="9" spans="1:18" s="101" customFormat="1" ht="28.5" customHeight="1" x14ac:dyDescent="0.25">
      <c r="A9" s="101">
        <v>7</v>
      </c>
      <c r="B9" s="228"/>
      <c r="C9" s="219"/>
      <c r="D9" s="219" t="s">
        <v>287</v>
      </c>
      <c r="E9" s="231"/>
      <c r="F9" s="102" t="s">
        <v>99</v>
      </c>
      <c r="G9" s="102">
        <v>1</v>
      </c>
      <c r="H9" s="102" t="s">
        <v>57</v>
      </c>
      <c r="I9" s="219"/>
      <c r="J9" s="103">
        <v>250000</v>
      </c>
      <c r="K9" s="221"/>
      <c r="L9" s="222"/>
      <c r="M9" s="223"/>
      <c r="N9" s="104"/>
      <c r="O9" s="104"/>
      <c r="P9" s="104"/>
      <c r="Q9" s="104"/>
      <c r="R9" s="104"/>
    </row>
    <row r="10" spans="1:18" s="101" customFormat="1" ht="28.5" customHeight="1" x14ac:dyDescent="0.25">
      <c r="A10" s="101">
        <v>8</v>
      </c>
      <c r="B10" s="228"/>
      <c r="C10" s="219"/>
      <c r="D10" s="219"/>
      <c r="E10" s="231"/>
      <c r="F10" s="105" t="s">
        <v>261</v>
      </c>
      <c r="G10" s="105">
        <v>2</v>
      </c>
      <c r="H10" s="105" t="s">
        <v>40</v>
      </c>
      <c r="I10" s="219"/>
      <c r="J10" s="103">
        <v>100000</v>
      </c>
      <c r="K10" s="221"/>
      <c r="L10" s="222"/>
      <c r="M10" s="223"/>
      <c r="N10" s="104"/>
      <c r="O10" s="104"/>
      <c r="P10" s="104"/>
      <c r="Q10" s="104"/>
      <c r="R10" s="104"/>
    </row>
    <row r="11" spans="1:18" s="101" customFormat="1" ht="28.5" customHeight="1" x14ac:dyDescent="0.25">
      <c r="A11" s="101">
        <v>9</v>
      </c>
      <c r="B11" s="228"/>
      <c r="C11" s="219"/>
      <c r="D11" s="219"/>
      <c r="E11" s="231"/>
      <c r="F11" s="106" t="s">
        <v>211</v>
      </c>
      <c r="G11" s="107">
        <v>3</v>
      </c>
      <c r="H11" s="106" t="s">
        <v>40</v>
      </c>
      <c r="I11" s="219"/>
      <c r="J11" s="103">
        <v>50000</v>
      </c>
      <c r="K11" s="221"/>
      <c r="L11" s="222"/>
      <c r="M11" s="223"/>
      <c r="N11" s="104"/>
      <c r="O11" s="104"/>
      <c r="P11" s="104"/>
      <c r="Q11" s="104"/>
      <c r="R11" s="104"/>
    </row>
    <row r="12" spans="1:18" s="101" customFormat="1" ht="28.5" customHeight="1" x14ac:dyDescent="0.25">
      <c r="A12" s="101">
        <v>10</v>
      </c>
      <c r="B12" s="228"/>
      <c r="C12" s="219"/>
      <c r="D12" s="219"/>
      <c r="E12" s="231"/>
      <c r="F12" s="100" t="s">
        <v>245</v>
      </c>
      <c r="G12" s="100">
        <v>4</v>
      </c>
      <c r="H12" s="100" t="s">
        <v>16</v>
      </c>
      <c r="I12" s="219"/>
      <c r="J12" s="103"/>
      <c r="K12" s="221"/>
      <c r="L12" s="222"/>
      <c r="M12" s="223"/>
      <c r="N12" s="104"/>
      <c r="O12" s="104"/>
      <c r="P12" s="104"/>
      <c r="Q12" s="104"/>
      <c r="R12" s="104"/>
    </row>
    <row r="13" spans="1:18" s="101" customFormat="1" ht="28.5" customHeight="1" x14ac:dyDescent="0.25">
      <c r="A13" s="101">
        <v>11</v>
      </c>
      <c r="B13" s="228"/>
      <c r="C13" s="219"/>
      <c r="D13" s="219"/>
      <c r="E13" s="231"/>
      <c r="F13" s="109" t="s">
        <v>190</v>
      </c>
      <c r="G13" s="108">
        <v>5</v>
      </c>
      <c r="H13" s="109" t="s">
        <v>50</v>
      </c>
      <c r="I13" s="219"/>
      <c r="J13" s="103"/>
      <c r="K13" s="221"/>
      <c r="L13" s="222"/>
      <c r="M13" s="223"/>
      <c r="N13" s="104"/>
      <c r="O13" s="104"/>
      <c r="P13" s="104"/>
      <c r="Q13" s="104"/>
      <c r="R13" s="104"/>
    </row>
    <row r="14" spans="1:18" s="101" customFormat="1" ht="28.5" customHeight="1" x14ac:dyDescent="0.25">
      <c r="A14" s="101">
        <v>12</v>
      </c>
      <c r="B14" s="228"/>
      <c r="C14" s="219"/>
      <c r="D14" s="219"/>
      <c r="E14" s="232"/>
      <c r="F14" s="109" t="s">
        <v>259</v>
      </c>
      <c r="G14" s="109">
        <v>6</v>
      </c>
      <c r="H14" s="109" t="s">
        <v>93</v>
      </c>
      <c r="I14" s="219"/>
      <c r="J14" s="103"/>
      <c r="K14" s="221"/>
      <c r="L14" s="222"/>
      <c r="M14" s="223"/>
      <c r="N14" s="104"/>
      <c r="O14" s="104"/>
      <c r="P14" s="104"/>
      <c r="Q14" s="104"/>
      <c r="R14" s="104"/>
    </row>
    <row r="15" spans="1:18" s="101" customFormat="1" ht="28.5" customHeight="1" x14ac:dyDescent="0.25">
      <c r="A15" s="101">
        <v>13</v>
      </c>
      <c r="B15" s="228"/>
      <c r="C15" s="219" t="s">
        <v>9</v>
      </c>
      <c r="D15" s="219" t="s">
        <v>27</v>
      </c>
      <c r="E15" s="219" t="s">
        <v>288</v>
      </c>
      <c r="F15" s="102" t="s">
        <v>207</v>
      </c>
      <c r="G15" s="102">
        <v>1</v>
      </c>
      <c r="H15" s="102" t="s">
        <v>40</v>
      </c>
      <c r="I15" s="219"/>
      <c r="J15" s="103">
        <v>250000</v>
      </c>
      <c r="K15" s="221"/>
      <c r="L15" s="222"/>
      <c r="M15" s="223"/>
      <c r="N15" s="104"/>
      <c r="O15" s="104"/>
      <c r="P15" s="104"/>
      <c r="Q15" s="104"/>
      <c r="R15" s="104"/>
    </row>
    <row r="16" spans="1:18" s="101" customFormat="1" ht="28.5" customHeight="1" x14ac:dyDescent="0.25">
      <c r="A16" s="101">
        <v>14</v>
      </c>
      <c r="B16" s="228"/>
      <c r="C16" s="219"/>
      <c r="D16" s="219"/>
      <c r="E16" s="219"/>
      <c r="F16" s="105" t="s">
        <v>202</v>
      </c>
      <c r="G16" s="105">
        <v>2</v>
      </c>
      <c r="H16" s="105" t="s">
        <v>16</v>
      </c>
      <c r="I16" s="219"/>
      <c r="J16" s="103">
        <v>100000</v>
      </c>
      <c r="K16" s="221"/>
      <c r="L16" s="222"/>
      <c r="M16" s="223"/>
      <c r="N16" s="104"/>
      <c r="O16" s="104"/>
      <c r="P16" s="104"/>
      <c r="Q16" s="104"/>
      <c r="R16" s="104"/>
    </row>
    <row r="17" spans="1:18" s="101" customFormat="1" ht="28.5" customHeight="1" x14ac:dyDescent="0.25">
      <c r="A17" s="101">
        <v>15</v>
      </c>
      <c r="B17" s="228"/>
      <c r="C17" s="219"/>
      <c r="D17" s="219"/>
      <c r="E17" s="219"/>
      <c r="F17" s="106" t="s">
        <v>208</v>
      </c>
      <c r="G17" s="107">
        <v>3</v>
      </c>
      <c r="H17" s="106" t="s">
        <v>16</v>
      </c>
      <c r="I17" s="219"/>
      <c r="J17" s="103">
        <v>50000</v>
      </c>
      <c r="K17" s="221"/>
      <c r="L17" s="222"/>
      <c r="M17" s="223"/>
      <c r="N17" s="104"/>
      <c r="O17" s="104"/>
      <c r="P17" s="104"/>
      <c r="Q17" s="104"/>
      <c r="R17" s="104"/>
    </row>
    <row r="18" spans="1:18" s="101" customFormat="1" ht="28.5" customHeight="1" x14ac:dyDescent="0.25">
      <c r="A18" s="101">
        <v>16</v>
      </c>
      <c r="B18" s="228"/>
      <c r="C18" s="219"/>
      <c r="D18" s="219"/>
      <c r="E18" s="219"/>
      <c r="F18" s="109" t="s">
        <v>67</v>
      </c>
      <c r="G18" s="108">
        <v>4</v>
      </c>
      <c r="H18" s="109" t="s">
        <v>54</v>
      </c>
      <c r="I18" s="219"/>
      <c r="J18" s="103"/>
      <c r="K18" s="221"/>
      <c r="L18" s="222"/>
      <c r="M18" s="223"/>
      <c r="N18" s="104"/>
      <c r="O18" s="104"/>
      <c r="P18" s="104"/>
      <c r="Q18" s="104"/>
      <c r="R18" s="104"/>
    </row>
    <row r="19" spans="1:18" s="101" customFormat="1" ht="28.5" customHeight="1" x14ac:dyDescent="0.25">
      <c r="A19" s="101">
        <v>17</v>
      </c>
      <c r="B19" s="228"/>
      <c r="C19" s="219"/>
      <c r="D19" s="219"/>
      <c r="E19" s="219"/>
      <c r="F19" s="109" t="s">
        <v>47</v>
      </c>
      <c r="G19" s="108">
        <v>5</v>
      </c>
      <c r="H19" s="109" t="s">
        <v>17</v>
      </c>
      <c r="I19" s="219"/>
      <c r="J19" s="103"/>
      <c r="K19" s="221"/>
      <c r="L19" s="222"/>
      <c r="M19" s="223"/>
      <c r="N19" s="104"/>
      <c r="O19" s="104"/>
      <c r="P19" s="104"/>
      <c r="Q19" s="104"/>
      <c r="R19" s="104"/>
    </row>
    <row r="20" spans="1:18" s="101" customFormat="1" ht="28.5" customHeight="1" x14ac:dyDescent="0.25">
      <c r="A20" s="101">
        <v>18</v>
      </c>
      <c r="B20" s="228"/>
      <c r="C20" s="219"/>
      <c r="D20" s="219"/>
      <c r="E20" s="219"/>
      <c r="F20" s="109" t="s">
        <v>197</v>
      </c>
      <c r="G20" s="108">
        <v>6</v>
      </c>
      <c r="H20" s="109" t="s">
        <v>16</v>
      </c>
      <c r="I20" s="219"/>
      <c r="J20" s="103"/>
      <c r="K20" s="221"/>
      <c r="L20" s="222"/>
      <c r="M20" s="223"/>
      <c r="N20" s="104"/>
      <c r="O20" s="104"/>
      <c r="P20" s="104"/>
      <c r="Q20" s="104"/>
      <c r="R20" s="104"/>
    </row>
    <row r="21" spans="1:18" s="101" customFormat="1" ht="28.5" customHeight="1" x14ac:dyDescent="0.25">
      <c r="A21" s="101">
        <v>19</v>
      </c>
      <c r="B21" s="228"/>
      <c r="C21" s="219"/>
      <c r="D21" s="219"/>
      <c r="E21" s="219"/>
      <c r="F21" s="100" t="s">
        <v>69</v>
      </c>
      <c r="G21" s="100">
        <v>7</v>
      </c>
      <c r="H21" s="100" t="s">
        <v>70</v>
      </c>
      <c r="I21" s="219"/>
      <c r="J21" s="103"/>
      <c r="K21" s="221"/>
      <c r="L21" s="222"/>
      <c r="M21" s="223"/>
      <c r="N21" s="104"/>
      <c r="O21" s="104"/>
      <c r="P21" s="104"/>
      <c r="Q21" s="104"/>
      <c r="R21" s="104"/>
    </row>
    <row r="22" spans="1:18" s="101" customFormat="1" ht="28.5" customHeight="1" x14ac:dyDescent="0.25">
      <c r="A22" s="101">
        <v>20</v>
      </c>
      <c r="B22" s="228"/>
      <c r="C22" s="219"/>
      <c r="D22" s="219"/>
      <c r="E22" s="219"/>
      <c r="F22" s="109" t="s">
        <v>189</v>
      </c>
      <c r="G22" s="108">
        <v>8</v>
      </c>
      <c r="H22" s="109" t="s">
        <v>15</v>
      </c>
      <c r="I22" s="219"/>
      <c r="J22" s="103"/>
      <c r="K22" s="221"/>
      <c r="L22" s="222"/>
      <c r="M22" s="223"/>
      <c r="N22" s="104"/>
      <c r="O22" s="104"/>
      <c r="P22" s="104"/>
      <c r="Q22" s="104"/>
      <c r="R22" s="104"/>
    </row>
    <row r="23" spans="1:18" s="101" customFormat="1" ht="28.5" customHeight="1" x14ac:dyDescent="0.25">
      <c r="A23" s="101">
        <v>21</v>
      </c>
      <c r="B23" s="228"/>
      <c r="C23" s="219"/>
      <c r="D23" s="219"/>
      <c r="E23" s="219"/>
      <c r="F23" s="109" t="s">
        <v>195</v>
      </c>
      <c r="G23" s="108">
        <v>9</v>
      </c>
      <c r="H23" s="109" t="s">
        <v>17</v>
      </c>
      <c r="I23" s="219"/>
      <c r="J23" s="103"/>
      <c r="K23" s="221"/>
      <c r="L23" s="222"/>
      <c r="M23" s="223"/>
      <c r="N23" s="104"/>
      <c r="O23" s="104"/>
      <c r="P23" s="104"/>
      <c r="Q23" s="104"/>
      <c r="R23" s="104"/>
    </row>
    <row r="24" spans="1:18" s="101" customFormat="1" ht="28.5" customHeight="1" x14ac:dyDescent="0.25">
      <c r="A24" s="101">
        <v>22</v>
      </c>
      <c r="B24" s="228"/>
      <c r="C24" s="219"/>
      <c r="D24" s="219"/>
      <c r="E24" s="219" t="s">
        <v>105</v>
      </c>
      <c r="F24" s="102" t="s">
        <v>225</v>
      </c>
      <c r="G24" s="102">
        <v>1</v>
      </c>
      <c r="H24" s="102" t="s">
        <v>107</v>
      </c>
      <c r="I24" s="219"/>
      <c r="J24" s="103">
        <v>250000</v>
      </c>
      <c r="K24" s="224"/>
      <c r="L24" s="226"/>
      <c r="M24" s="217"/>
      <c r="N24" s="104"/>
      <c r="O24" s="104"/>
      <c r="P24" s="104"/>
      <c r="Q24" s="104"/>
      <c r="R24" s="104"/>
    </row>
    <row r="25" spans="1:18" s="101" customFormat="1" ht="28.5" customHeight="1" x14ac:dyDescent="0.25">
      <c r="A25" s="101">
        <v>23</v>
      </c>
      <c r="B25" s="228"/>
      <c r="C25" s="219"/>
      <c r="D25" s="219"/>
      <c r="E25" s="219"/>
      <c r="F25" s="105" t="s">
        <v>220</v>
      </c>
      <c r="G25" s="105">
        <v>2</v>
      </c>
      <c r="H25" s="105" t="s">
        <v>57</v>
      </c>
      <c r="I25" s="219"/>
      <c r="J25" s="103">
        <v>100000</v>
      </c>
      <c r="K25" s="224"/>
      <c r="L25" s="226"/>
      <c r="M25" s="217"/>
      <c r="N25" s="104"/>
      <c r="O25" s="104"/>
      <c r="P25" s="104"/>
      <c r="Q25" s="104"/>
      <c r="R25" s="104"/>
    </row>
    <row r="26" spans="1:18" s="101" customFormat="1" ht="28.5" customHeight="1" x14ac:dyDescent="0.25">
      <c r="A26" s="101">
        <v>24</v>
      </c>
      <c r="B26" s="228"/>
      <c r="C26" s="219"/>
      <c r="D26" s="219"/>
      <c r="E26" s="219"/>
      <c r="F26" s="106" t="s">
        <v>221</v>
      </c>
      <c r="G26" s="107">
        <v>3</v>
      </c>
      <c r="H26" s="106" t="s">
        <v>110</v>
      </c>
      <c r="I26" s="219"/>
      <c r="J26" s="103">
        <v>50000</v>
      </c>
      <c r="K26" s="224"/>
      <c r="L26" s="226"/>
      <c r="M26" s="217"/>
      <c r="N26" s="104"/>
      <c r="O26" s="104"/>
      <c r="P26" s="104"/>
      <c r="Q26" s="104"/>
      <c r="R26" s="104"/>
    </row>
    <row r="27" spans="1:18" s="101" customFormat="1" ht="28.5" customHeight="1" x14ac:dyDescent="0.25">
      <c r="A27" s="101">
        <v>25</v>
      </c>
      <c r="B27" s="228"/>
      <c r="C27" s="219"/>
      <c r="D27" s="219"/>
      <c r="E27" s="219"/>
      <c r="F27" s="109" t="s">
        <v>207</v>
      </c>
      <c r="G27" s="108">
        <v>4</v>
      </c>
      <c r="H27" s="109" t="s">
        <v>40</v>
      </c>
      <c r="I27" s="219"/>
      <c r="J27" s="103"/>
      <c r="K27" s="224"/>
      <c r="L27" s="226"/>
      <c r="M27" s="217"/>
      <c r="N27" s="104"/>
      <c r="O27" s="104"/>
      <c r="P27" s="104"/>
      <c r="Q27" s="104"/>
      <c r="R27" s="104"/>
    </row>
    <row r="28" spans="1:18" s="101" customFormat="1" ht="28.5" customHeight="1" x14ac:dyDescent="0.25">
      <c r="A28" s="101">
        <v>26</v>
      </c>
      <c r="B28" s="228"/>
      <c r="C28" s="219"/>
      <c r="D28" s="219"/>
      <c r="E28" s="219"/>
      <c r="F28" s="109" t="s">
        <v>227</v>
      </c>
      <c r="G28" s="108">
        <v>5</v>
      </c>
      <c r="H28" s="109" t="s">
        <v>17</v>
      </c>
      <c r="I28" s="219"/>
      <c r="J28" s="103"/>
      <c r="K28" s="224"/>
      <c r="L28" s="226"/>
      <c r="M28" s="217"/>
      <c r="N28" s="104"/>
      <c r="O28" s="104"/>
      <c r="P28" s="104"/>
      <c r="Q28" s="104"/>
      <c r="R28" s="104"/>
    </row>
    <row r="29" spans="1:18" s="101" customFormat="1" ht="28.5" customHeight="1" x14ac:dyDescent="0.25">
      <c r="A29" s="101">
        <v>27</v>
      </c>
      <c r="B29" s="228"/>
      <c r="C29" s="219"/>
      <c r="D29" s="219"/>
      <c r="E29" s="219"/>
      <c r="F29" s="109" t="s">
        <v>228</v>
      </c>
      <c r="G29" s="108">
        <v>6</v>
      </c>
      <c r="H29" s="109" t="s">
        <v>19</v>
      </c>
      <c r="I29" s="219"/>
      <c r="J29" s="103"/>
      <c r="K29" s="224"/>
      <c r="L29" s="226"/>
      <c r="M29" s="217"/>
      <c r="N29" s="104"/>
      <c r="O29" s="104"/>
      <c r="P29" s="104"/>
      <c r="Q29" s="104"/>
      <c r="R29" s="104"/>
    </row>
    <row r="30" spans="1:18" s="101" customFormat="1" ht="28.5" customHeight="1" x14ac:dyDescent="0.25">
      <c r="A30" s="101">
        <v>28</v>
      </c>
      <c r="B30" s="228"/>
      <c r="C30" s="219"/>
      <c r="D30" s="219"/>
      <c r="E30" s="219"/>
      <c r="F30" s="109" t="s">
        <v>222</v>
      </c>
      <c r="G30" s="108">
        <v>7</v>
      </c>
      <c r="H30" s="109" t="s">
        <v>68</v>
      </c>
      <c r="I30" s="219"/>
      <c r="J30" s="103"/>
      <c r="K30" s="224"/>
      <c r="L30" s="226"/>
      <c r="M30" s="217"/>
      <c r="N30" s="104"/>
      <c r="O30" s="104"/>
      <c r="P30" s="104"/>
      <c r="Q30" s="104"/>
      <c r="R30" s="104"/>
    </row>
    <row r="31" spans="1:18" s="101" customFormat="1" ht="28.5" customHeight="1" x14ac:dyDescent="0.25">
      <c r="A31" s="101">
        <v>29</v>
      </c>
      <c r="B31" s="228"/>
      <c r="C31" s="219"/>
      <c r="D31" s="219"/>
      <c r="E31" s="219"/>
      <c r="F31" s="109" t="s">
        <v>226</v>
      </c>
      <c r="G31" s="108">
        <v>8</v>
      </c>
      <c r="H31" s="109" t="s">
        <v>108</v>
      </c>
      <c r="I31" s="219"/>
      <c r="J31" s="103"/>
      <c r="K31" s="224"/>
      <c r="L31" s="226"/>
      <c r="M31" s="217"/>
      <c r="N31" s="104"/>
      <c r="O31" s="104"/>
      <c r="P31" s="104"/>
      <c r="Q31" s="104"/>
      <c r="R31" s="104"/>
    </row>
    <row r="32" spans="1:18" s="101" customFormat="1" ht="28.5" customHeight="1" x14ac:dyDescent="0.25">
      <c r="A32" s="101">
        <v>30</v>
      </c>
      <c r="B32" s="228"/>
      <c r="C32" s="219"/>
      <c r="D32" s="219" t="s">
        <v>2</v>
      </c>
      <c r="E32" s="219" t="s">
        <v>288</v>
      </c>
      <c r="F32" s="102" t="s">
        <v>82</v>
      </c>
      <c r="G32" s="102">
        <v>1</v>
      </c>
      <c r="H32" s="102" t="s">
        <v>57</v>
      </c>
      <c r="I32" s="219"/>
      <c r="J32" s="103">
        <v>250000</v>
      </c>
      <c r="K32" s="221"/>
      <c r="L32" s="222"/>
      <c r="M32" s="223"/>
      <c r="N32" s="104"/>
      <c r="O32" s="104"/>
      <c r="P32" s="104"/>
      <c r="Q32" s="104"/>
      <c r="R32" s="104"/>
    </row>
    <row r="33" spans="1:18" s="101" customFormat="1" ht="28.5" customHeight="1" x14ac:dyDescent="0.25">
      <c r="A33" s="101">
        <v>31</v>
      </c>
      <c r="B33" s="228"/>
      <c r="C33" s="219"/>
      <c r="D33" s="219"/>
      <c r="E33" s="219"/>
      <c r="F33" s="105" t="s">
        <v>75</v>
      </c>
      <c r="G33" s="105">
        <v>2</v>
      </c>
      <c r="H33" s="105" t="s">
        <v>76</v>
      </c>
      <c r="I33" s="219"/>
      <c r="J33" s="103">
        <v>100000</v>
      </c>
      <c r="K33" s="221"/>
      <c r="L33" s="222"/>
      <c r="M33" s="223"/>
      <c r="N33" s="104"/>
      <c r="O33" s="104"/>
      <c r="P33" s="104"/>
      <c r="Q33" s="104"/>
      <c r="R33" s="104"/>
    </row>
    <row r="34" spans="1:18" s="101" customFormat="1" ht="28.5" customHeight="1" x14ac:dyDescent="0.25">
      <c r="A34" s="101">
        <v>32</v>
      </c>
      <c r="B34" s="228"/>
      <c r="C34" s="219"/>
      <c r="D34" s="219"/>
      <c r="E34" s="219"/>
      <c r="F34" s="106" t="s">
        <v>211</v>
      </c>
      <c r="G34" s="107">
        <v>3</v>
      </c>
      <c r="H34" s="106" t="s">
        <v>40</v>
      </c>
      <c r="I34" s="219"/>
      <c r="J34" s="103">
        <v>50000</v>
      </c>
      <c r="K34" s="221"/>
      <c r="L34" s="222"/>
      <c r="M34" s="223"/>
      <c r="N34" s="104"/>
      <c r="O34" s="104"/>
      <c r="P34" s="104"/>
      <c r="Q34" s="104"/>
      <c r="R34" s="104"/>
    </row>
    <row r="35" spans="1:18" s="101" customFormat="1" ht="28.5" customHeight="1" x14ac:dyDescent="0.25">
      <c r="A35" s="101">
        <v>33</v>
      </c>
      <c r="B35" s="228"/>
      <c r="C35" s="219"/>
      <c r="D35" s="219"/>
      <c r="E35" s="219"/>
      <c r="F35" s="109" t="s">
        <v>77</v>
      </c>
      <c r="G35" s="108">
        <v>4</v>
      </c>
      <c r="H35" s="109" t="s">
        <v>113</v>
      </c>
      <c r="I35" s="219"/>
      <c r="J35" s="103"/>
      <c r="K35" s="221"/>
      <c r="L35" s="222"/>
      <c r="M35" s="223"/>
      <c r="N35" s="104"/>
      <c r="O35" s="104"/>
      <c r="P35" s="104"/>
      <c r="Q35" s="104"/>
      <c r="R35" s="104"/>
    </row>
    <row r="36" spans="1:18" s="101" customFormat="1" ht="28.5" customHeight="1" x14ac:dyDescent="0.25">
      <c r="A36" s="101">
        <v>34</v>
      </c>
      <c r="B36" s="228"/>
      <c r="C36" s="219"/>
      <c r="D36" s="219"/>
      <c r="E36" s="219"/>
      <c r="F36" s="109" t="s">
        <v>192</v>
      </c>
      <c r="G36" s="108">
        <v>5</v>
      </c>
      <c r="H36" s="109" t="s">
        <v>51</v>
      </c>
      <c r="I36" s="219"/>
      <c r="J36" s="103"/>
      <c r="K36" s="221"/>
      <c r="L36" s="222"/>
      <c r="M36" s="223"/>
      <c r="N36" s="104"/>
      <c r="O36" s="104"/>
      <c r="P36" s="104"/>
      <c r="Q36" s="104"/>
      <c r="R36" s="104"/>
    </row>
    <row r="37" spans="1:18" s="101" customFormat="1" ht="28.5" customHeight="1" x14ac:dyDescent="0.25">
      <c r="A37" s="101">
        <v>35</v>
      </c>
      <c r="B37" s="228"/>
      <c r="C37" s="219"/>
      <c r="D37" s="219"/>
      <c r="E37" s="219"/>
      <c r="F37" s="109" t="s">
        <v>190</v>
      </c>
      <c r="G37" s="108">
        <v>6</v>
      </c>
      <c r="H37" s="109" t="s">
        <v>50</v>
      </c>
      <c r="I37" s="219"/>
      <c r="J37" s="103"/>
      <c r="K37" s="221"/>
      <c r="L37" s="222"/>
      <c r="M37" s="223"/>
      <c r="N37" s="104"/>
      <c r="O37" s="104"/>
      <c r="P37" s="104"/>
      <c r="Q37" s="104"/>
      <c r="R37" s="104"/>
    </row>
    <row r="38" spans="1:18" s="101" customFormat="1" ht="28.5" customHeight="1" x14ac:dyDescent="0.25">
      <c r="A38" s="101">
        <v>36</v>
      </c>
      <c r="B38" s="228"/>
      <c r="C38" s="219"/>
      <c r="D38" s="219"/>
      <c r="E38" s="219"/>
      <c r="F38" s="109" t="s">
        <v>200</v>
      </c>
      <c r="G38" s="108">
        <v>7</v>
      </c>
      <c r="H38" s="109" t="s">
        <v>17</v>
      </c>
      <c r="I38" s="219"/>
      <c r="J38" s="103"/>
      <c r="K38" s="221"/>
      <c r="L38" s="222"/>
      <c r="M38" s="223"/>
      <c r="N38" s="104"/>
      <c r="O38" s="104"/>
      <c r="P38" s="104"/>
      <c r="Q38" s="104"/>
      <c r="R38" s="104"/>
    </row>
    <row r="39" spans="1:18" s="101" customFormat="1" ht="28.5" customHeight="1" x14ac:dyDescent="0.25">
      <c r="A39" s="101">
        <v>37</v>
      </c>
      <c r="B39" s="228"/>
      <c r="C39" s="219"/>
      <c r="D39" s="219"/>
      <c r="E39" s="219"/>
      <c r="F39" s="109" t="s">
        <v>56</v>
      </c>
      <c r="G39" s="108">
        <v>8</v>
      </c>
      <c r="H39" s="109" t="s">
        <v>57</v>
      </c>
      <c r="I39" s="219"/>
      <c r="J39" s="103"/>
      <c r="K39" s="221"/>
      <c r="L39" s="222"/>
      <c r="M39" s="223"/>
      <c r="N39" s="104"/>
      <c r="O39" s="104"/>
      <c r="P39" s="104"/>
      <c r="Q39" s="104"/>
      <c r="R39" s="104"/>
    </row>
    <row r="40" spans="1:18" s="101" customFormat="1" ht="28.5" customHeight="1" x14ac:dyDescent="0.25">
      <c r="A40" s="101">
        <v>38</v>
      </c>
      <c r="B40" s="228"/>
      <c r="C40" s="219"/>
      <c r="D40" s="219"/>
      <c r="E40" s="219" t="s">
        <v>105</v>
      </c>
      <c r="F40" s="102" t="s">
        <v>235</v>
      </c>
      <c r="G40" s="102">
        <v>1</v>
      </c>
      <c r="H40" s="102" t="s">
        <v>40</v>
      </c>
      <c r="I40" s="219"/>
      <c r="J40" s="103">
        <v>250000</v>
      </c>
      <c r="K40" s="224"/>
      <c r="L40" s="226"/>
      <c r="M40" s="217"/>
      <c r="N40" s="104"/>
      <c r="O40" s="104"/>
      <c r="P40" s="104"/>
      <c r="Q40" s="104"/>
      <c r="R40" s="104"/>
    </row>
    <row r="41" spans="1:18" s="101" customFormat="1" ht="28.5" customHeight="1" x14ac:dyDescent="0.25">
      <c r="A41" s="101">
        <v>39</v>
      </c>
      <c r="B41" s="228"/>
      <c r="C41" s="219"/>
      <c r="D41" s="219"/>
      <c r="E41" s="219"/>
      <c r="F41" s="105" t="s">
        <v>236</v>
      </c>
      <c r="G41" s="105">
        <v>2</v>
      </c>
      <c r="H41" s="105" t="s">
        <v>19</v>
      </c>
      <c r="I41" s="219"/>
      <c r="J41" s="103">
        <v>100000</v>
      </c>
      <c r="K41" s="224"/>
      <c r="L41" s="226"/>
      <c r="M41" s="217"/>
      <c r="N41" s="104"/>
      <c r="O41" s="104"/>
      <c r="P41" s="104"/>
      <c r="Q41" s="104"/>
      <c r="R41" s="104"/>
    </row>
    <row r="42" spans="1:18" s="101" customFormat="1" ht="28.5" customHeight="1" x14ac:dyDescent="0.25">
      <c r="A42" s="101">
        <v>40</v>
      </c>
      <c r="B42" s="228"/>
      <c r="C42" s="219"/>
      <c r="D42" s="219"/>
      <c r="E42" s="219"/>
      <c r="F42" s="106" t="s">
        <v>249</v>
      </c>
      <c r="G42" s="107">
        <v>3</v>
      </c>
      <c r="H42" s="106" t="s">
        <v>111</v>
      </c>
      <c r="I42" s="219"/>
      <c r="J42" s="103">
        <v>50000</v>
      </c>
      <c r="K42" s="224"/>
      <c r="L42" s="226"/>
      <c r="M42" s="217"/>
      <c r="N42" s="104"/>
      <c r="O42" s="104"/>
      <c r="P42" s="104"/>
      <c r="Q42" s="104"/>
      <c r="R42" s="104"/>
    </row>
    <row r="43" spans="1:18" s="101" customFormat="1" ht="28.5" customHeight="1" x14ac:dyDescent="0.25">
      <c r="A43" s="101">
        <v>41</v>
      </c>
      <c r="B43" s="228"/>
      <c r="C43" s="219"/>
      <c r="D43" s="219"/>
      <c r="E43" s="219"/>
      <c r="F43" s="109" t="s">
        <v>244</v>
      </c>
      <c r="G43" s="108">
        <v>4</v>
      </c>
      <c r="H43" s="109" t="s">
        <v>115</v>
      </c>
      <c r="I43" s="219"/>
      <c r="J43" s="103"/>
      <c r="K43" s="224"/>
      <c r="L43" s="226"/>
      <c r="M43" s="217"/>
      <c r="N43" s="104"/>
      <c r="O43" s="104"/>
      <c r="P43" s="104"/>
      <c r="Q43" s="104"/>
      <c r="R43" s="104"/>
    </row>
    <row r="44" spans="1:18" s="101" customFormat="1" ht="28.5" customHeight="1" x14ac:dyDescent="0.25">
      <c r="A44" s="101">
        <v>42</v>
      </c>
      <c r="B44" s="228"/>
      <c r="C44" s="219"/>
      <c r="D44" s="219"/>
      <c r="E44" s="219"/>
      <c r="F44" s="109" t="s">
        <v>242</v>
      </c>
      <c r="G44" s="108">
        <v>5</v>
      </c>
      <c r="H44" s="109" t="s">
        <v>243</v>
      </c>
      <c r="I44" s="219"/>
      <c r="J44" s="103"/>
      <c r="K44" s="224"/>
      <c r="L44" s="226"/>
      <c r="M44" s="217"/>
      <c r="N44" s="104"/>
      <c r="O44" s="104"/>
      <c r="P44" s="104"/>
      <c r="Q44" s="104"/>
      <c r="R44" s="104"/>
    </row>
    <row r="45" spans="1:18" s="101" customFormat="1" ht="28.5" customHeight="1" x14ac:dyDescent="0.25">
      <c r="A45" s="101">
        <v>43</v>
      </c>
      <c r="B45" s="228"/>
      <c r="C45" s="219"/>
      <c r="D45" s="219"/>
      <c r="E45" s="219"/>
      <c r="F45" s="109" t="s">
        <v>247</v>
      </c>
      <c r="G45" s="108">
        <v>6</v>
      </c>
      <c r="H45" s="109" t="s">
        <v>113</v>
      </c>
      <c r="I45" s="219"/>
      <c r="J45" s="103"/>
      <c r="K45" s="224"/>
      <c r="L45" s="226"/>
      <c r="M45" s="217"/>
      <c r="N45" s="104"/>
      <c r="O45" s="104"/>
      <c r="P45" s="104"/>
      <c r="Q45" s="104"/>
      <c r="R45" s="104"/>
    </row>
    <row r="46" spans="1:18" s="101" customFormat="1" ht="28.5" customHeight="1" x14ac:dyDescent="0.25">
      <c r="A46" s="101">
        <v>44</v>
      </c>
      <c r="B46" s="228"/>
      <c r="C46" s="219"/>
      <c r="D46" s="219"/>
      <c r="E46" s="219"/>
      <c r="F46" s="54" t="s">
        <v>289</v>
      </c>
      <c r="G46" s="54">
        <v>7</v>
      </c>
      <c r="H46" s="54" t="s">
        <v>17</v>
      </c>
      <c r="I46" s="219"/>
      <c r="J46" s="103"/>
      <c r="K46" s="224"/>
      <c r="L46" s="226"/>
      <c r="M46" s="217"/>
      <c r="N46" s="104"/>
      <c r="O46" s="104"/>
      <c r="P46" s="104"/>
      <c r="Q46" s="104"/>
      <c r="R46" s="104"/>
    </row>
    <row r="47" spans="1:18" s="101" customFormat="1" ht="28.5" customHeight="1" x14ac:dyDescent="0.25">
      <c r="A47" s="101">
        <v>45</v>
      </c>
      <c r="B47" s="228"/>
      <c r="C47" s="219"/>
      <c r="D47" s="219"/>
      <c r="E47" s="219"/>
      <c r="F47" s="109" t="s">
        <v>237</v>
      </c>
      <c r="G47" s="108">
        <v>8</v>
      </c>
      <c r="H47" s="109" t="s">
        <v>17</v>
      </c>
      <c r="I47" s="219"/>
      <c r="J47" s="103"/>
      <c r="K47" s="224"/>
      <c r="L47" s="226"/>
      <c r="M47" s="217"/>
      <c r="N47" s="104"/>
      <c r="O47" s="104"/>
      <c r="P47" s="104"/>
      <c r="Q47" s="104"/>
      <c r="R47" s="104"/>
    </row>
    <row r="48" spans="1:18" s="101" customFormat="1" ht="28.5" customHeight="1" x14ac:dyDescent="0.25">
      <c r="A48" s="101">
        <v>46</v>
      </c>
      <c r="B48" s="228"/>
      <c r="C48" s="219"/>
      <c r="D48" s="219"/>
      <c r="E48" s="219"/>
      <c r="F48" s="109" t="s">
        <v>122</v>
      </c>
      <c r="G48" s="108">
        <v>9</v>
      </c>
      <c r="H48" s="109" t="s">
        <v>57</v>
      </c>
      <c r="I48" s="219"/>
      <c r="J48" s="103"/>
      <c r="K48" s="224"/>
      <c r="L48" s="226"/>
      <c r="M48" s="217"/>
      <c r="N48" s="104"/>
      <c r="O48" s="104"/>
      <c r="P48" s="104"/>
      <c r="Q48" s="104"/>
      <c r="R48" s="104"/>
    </row>
    <row r="49" spans="1:18" s="101" customFormat="1" ht="28.5" customHeight="1" thickBot="1" x14ac:dyDescent="0.3">
      <c r="A49" s="101">
        <v>47</v>
      </c>
      <c r="B49" s="229"/>
      <c r="C49" s="220"/>
      <c r="D49" s="220"/>
      <c r="E49" s="220"/>
      <c r="F49" s="110" t="s">
        <v>241</v>
      </c>
      <c r="G49" s="111">
        <v>10</v>
      </c>
      <c r="H49" s="110" t="s">
        <v>40</v>
      </c>
      <c r="I49" s="220"/>
      <c r="J49" s="112"/>
      <c r="K49" s="225"/>
      <c r="L49" s="227"/>
      <c r="M49" s="218"/>
      <c r="N49" s="104"/>
      <c r="O49" s="104"/>
      <c r="P49" s="104"/>
      <c r="Q49" s="104"/>
      <c r="R49" s="104"/>
    </row>
    <row r="51" spans="1:18" ht="28.5" hidden="1" customHeight="1" x14ac:dyDescent="0.25">
      <c r="G51" s="99">
        <f>+G49+G39+G31+G23+G14+G8</f>
        <v>47</v>
      </c>
      <c r="J51" s="61">
        <f>SUM(J3:J50)</f>
        <v>2400000</v>
      </c>
    </row>
    <row r="52" spans="1:18" hidden="1" x14ac:dyDescent="0.25"/>
    <row r="53" spans="1:18" hidden="1" x14ac:dyDescent="0.25"/>
  </sheetData>
  <sheetProtection password="8C1E" sheet="1" objects="1" scenarios="1" autoFilter="0"/>
  <mergeCells count="48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B3:B49"/>
    <mergeCell ref="C3:C14"/>
    <mergeCell ref="D3:D8"/>
    <mergeCell ref="E3:E14"/>
    <mergeCell ref="I3:I8"/>
    <mergeCell ref="C15:C49"/>
    <mergeCell ref="D15:D31"/>
    <mergeCell ref="E15:E23"/>
    <mergeCell ref="I15:I23"/>
    <mergeCell ref="L3:L8"/>
    <mergeCell ref="M3:M8"/>
    <mergeCell ref="D9:D14"/>
    <mergeCell ref="I9:I14"/>
    <mergeCell ref="K9:K14"/>
    <mergeCell ref="L9:L14"/>
    <mergeCell ref="M9:M14"/>
    <mergeCell ref="K3:K8"/>
    <mergeCell ref="K15:K23"/>
    <mergeCell ref="L15:L23"/>
    <mergeCell ref="M15:M23"/>
    <mergeCell ref="E24:E31"/>
    <mergeCell ref="I24:I31"/>
    <mergeCell ref="K24:K31"/>
    <mergeCell ref="L24:L31"/>
    <mergeCell ref="M24:M31"/>
    <mergeCell ref="M40:M49"/>
    <mergeCell ref="D32:D49"/>
    <mergeCell ref="E32:E39"/>
    <mergeCell ref="I32:I39"/>
    <mergeCell ref="K32:K39"/>
    <mergeCell ref="L32:L39"/>
    <mergeCell ref="M32:M39"/>
    <mergeCell ref="E40:E49"/>
    <mergeCell ref="I40:I49"/>
    <mergeCell ref="K40:K49"/>
    <mergeCell ref="L40:L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INFANTIL</vt:lpstr>
      <vt:lpstr>CADETES</vt:lpstr>
      <vt:lpstr>JUNIOR</vt:lpstr>
      <vt:lpstr>MAYORES</vt:lpstr>
      <vt:lpstr>KATA UNIFICADO JUNIOR Y MAYORES</vt:lpstr>
      <vt:lpstr>SENIOR</vt:lpstr>
      <vt:lpstr>MEDALLERIA POR DELEGACIÓN</vt:lpstr>
      <vt:lpstr>INCENTIVOS DELEGACIONES</vt:lpstr>
      <vt:lpstr>OPEN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2020-02-13T18:04:51Z</dcterms:modified>
</cp:coreProperties>
</file>